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showHorizontalScroll="0" showVerticalScroll="0" showSheetTabs="0" xWindow="-120" yWindow="-120" windowWidth="21840" windowHeight="13740"/>
  </bookViews>
  <sheets>
    <sheet name="Лист1" sheetId="1" r:id="rId1"/>
    <sheet name="Лист2" sheetId="2" r:id="rId2"/>
    <sheet name="Лист3" sheetId="3" r:id="rId3"/>
  </sheets>
  <definedNames>
    <definedName name="Print_Titles" localSheetId="0">Лист1!$8:$9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9" i="1" l="1"/>
  <c r="P159" i="1"/>
  <c r="Q159" i="1"/>
  <c r="R159" i="1"/>
  <c r="S159" i="1"/>
  <c r="T159" i="1"/>
  <c r="U159" i="1"/>
  <c r="O160" i="1"/>
  <c r="P160" i="1"/>
  <c r="Q160" i="1"/>
  <c r="R160" i="1"/>
  <c r="S160" i="1"/>
  <c r="T160" i="1"/>
  <c r="U160" i="1"/>
  <c r="O161" i="1"/>
  <c r="P161" i="1"/>
  <c r="Q161" i="1"/>
  <c r="R161" i="1"/>
  <c r="S161" i="1"/>
  <c r="T161" i="1"/>
  <c r="U161" i="1"/>
  <c r="O162" i="1"/>
  <c r="P162" i="1"/>
  <c r="Q162" i="1"/>
  <c r="R162" i="1"/>
  <c r="S162" i="1"/>
  <c r="T162" i="1"/>
  <c r="U162" i="1"/>
  <c r="O109" i="1"/>
  <c r="P109" i="1"/>
  <c r="Q109" i="1"/>
  <c r="R109" i="1"/>
  <c r="S109" i="1"/>
  <c r="T109" i="1"/>
  <c r="U109" i="1"/>
  <c r="O136" i="1"/>
  <c r="P136" i="1"/>
  <c r="Q136" i="1"/>
  <c r="R136" i="1"/>
  <c r="S136" i="1"/>
  <c r="T136" i="1"/>
  <c r="U136" i="1"/>
  <c r="O134" i="1"/>
  <c r="P134" i="1"/>
  <c r="Q134" i="1"/>
  <c r="R134" i="1"/>
  <c r="S134" i="1"/>
  <c r="T134" i="1"/>
  <c r="U134" i="1"/>
  <c r="O133" i="1"/>
  <c r="P133" i="1"/>
  <c r="Q133" i="1"/>
  <c r="R133" i="1"/>
  <c r="S133" i="1"/>
  <c r="T133" i="1"/>
  <c r="U133" i="1"/>
  <c r="N44" i="1"/>
  <c r="O135" i="1"/>
  <c r="P135" i="1"/>
  <c r="Q135" i="1"/>
  <c r="R135" i="1"/>
  <c r="S135" i="1"/>
  <c r="T135" i="1"/>
  <c r="U135" i="1"/>
  <c r="O108" i="1" l="1"/>
  <c r="P110" i="1"/>
  <c r="U108" i="1"/>
  <c r="Q108" i="1" l="1"/>
  <c r="P108" i="1"/>
  <c r="O111" i="1"/>
  <c r="P111" i="1"/>
  <c r="Q110" i="1"/>
  <c r="O110" i="1"/>
  <c r="N64" i="1" l="1"/>
  <c r="N60" i="1"/>
  <c r="N62" i="1"/>
  <c r="N102" i="1"/>
  <c r="Q111" i="1"/>
  <c r="R111" i="1"/>
  <c r="S111" i="1"/>
  <c r="T111" i="1"/>
  <c r="U111" i="1"/>
  <c r="R110" i="1"/>
  <c r="S110" i="1"/>
  <c r="T110" i="1"/>
  <c r="U110" i="1"/>
  <c r="R108" i="1"/>
  <c r="S108" i="1"/>
  <c r="T108" i="1"/>
  <c r="N85" i="1"/>
  <c r="N84" i="1"/>
  <c r="C36" i="1"/>
  <c r="N17" i="1"/>
  <c r="N19" i="1"/>
  <c r="N68" i="1"/>
  <c r="N70" i="1"/>
  <c r="N106" i="1"/>
  <c r="N107" i="1"/>
  <c r="N12" i="1"/>
  <c r="N13" i="1"/>
  <c r="N15" i="1"/>
  <c r="N21" i="1"/>
  <c r="N23" i="1"/>
  <c r="N25" i="1"/>
  <c r="N27" i="1"/>
  <c r="N28" i="1"/>
  <c r="N32" i="1"/>
  <c r="U163" i="1" l="1"/>
  <c r="T163" i="1"/>
  <c r="S163" i="1"/>
  <c r="Q163" i="1"/>
  <c r="O163" i="1"/>
  <c r="P163" i="1"/>
  <c r="R163" i="1"/>
  <c r="N73" i="1"/>
  <c r="C61" i="1"/>
  <c r="C62" i="1"/>
  <c r="C63" i="1"/>
  <c r="C60" i="1"/>
  <c r="N100" i="1"/>
  <c r="C100" i="1"/>
  <c r="C99" i="1"/>
  <c r="N98" i="1"/>
  <c r="C98" i="1"/>
  <c r="N58" i="1"/>
  <c r="C33" i="1"/>
  <c r="C32" i="1"/>
  <c r="N29" i="1"/>
  <c r="C12" i="1"/>
  <c r="N127" i="1"/>
  <c r="N156" i="1"/>
  <c r="N157" i="1"/>
  <c r="N158" i="1"/>
  <c r="N155" i="1"/>
  <c r="N153" i="1"/>
  <c r="N152" i="1"/>
  <c r="N144" i="1"/>
  <c r="N140" i="1"/>
  <c r="N139" i="1"/>
  <c r="N138" i="1"/>
  <c r="N137" i="1"/>
  <c r="C97" i="1"/>
  <c r="C96" i="1"/>
  <c r="C95" i="1"/>
  <c r="C93" i="1"/>
  <c r="C92" i="1"/>
  <c r="C91" i="1"/>
  <c r="C89" i="1"/>
  <c r="C88" i="1"/>
  <c r="C87" i="1"/>
  <c r="C86" i="1"/>
  <c r="C85" i="1"/>
  <c r="C84" i="1"/>
  <c r="C83" i="1"/>
  <c r="N160" i="1" l="1"/>
  <c r="N162" i="1"/>
  <c r="O164" i="1"/>
  <c r="O166" i="1"/>
  <c r="S166" i="1"/>
  <c r="P164" i="1"/>
  <c r="R166" i="1"/>
  <c r="T164" i="1"/>
  <c r="R165" i="1"/>
  <c r="S164" i="1"/>
  <c r="U165" i="1"/>
  <c r="Q165" i="1"/>
  <c r="R164" i="1"/>
  <c r="U166" i="1"/>
  <c r="Q166" i="1"/>
  <c r="T165" i="1"/>
  <c r="P165" i="1"/>
  <c r="U164" i="1"/>
  <c r="Q164" i="1"/>
  <c r="T166" i="1"/>
  <c r="P166" i="1"/>
  <c r="S165" i="1"/>
  <c r="O165" i="1"/>
  <c r="C131" i="1"/>
  <c r="N130" i="1"/>
  <c r="C130" i="1"/>
  <c r="C139" i="1" l="1"/>
  <c r="C138" i="1"/>
  <c r="C137" i="1"/>
  <c r="C156" i="1"/>
  <c r="C155" i="1"/>
  <c r="C152" i="1" l="1"/>
  <c r="N149" i="1" l="1"/>
  <c r="N147" i="1"/>
  <c r="C144" i="1" l="1"/>
  <c r="N142" i="1" l="1"/>
  <c r="C142" i="1"/>
  <c r="N159" i="1" l="1"/>
  <c r="N161" i="1"/>
  <c r="N132" i="1"/>
  <c r="N135" i="1" s="1"/>
  <c r="N126" i="1" l="1"/>
  <c r="N122" i="1" l="1"/>
  <c r="N118" i="1" l="1"/>
  <c r="N116" i="1"/>
  <c r="N114" i="1"/>
  <c r="N134" i="1" l="1"/>
  <c r="N80" i="1"/>
  <c r="N81" i="1"/>
  <c r="N83" i="1"/>
  <c r="C106" i="1"/>
  <c r="N72" i="1" l="1"/>
  <c r="C80" i="1"/>
  <c r="N79" i="1"/>
  <c r="C79" i="1"/>
  <c r="N78" i="1"/>
  <c r="C78" i="1"/>
  <c r="N77" i="1"/>
  <c r="N76" i="1"/>
  <c r="C76" i="1"/>
  <c r="C75" i="1"/>
  <c r="N74" i="1"/>
  <c r="N109" i="1" s="1"/>
  <c r="N164" i="1" s="1"/>
  <c r="C74" i="1"/>
  <c r="C73" i="1"/>
  <c r="C72" i="1"/>
  <c r="C64" i="1" l="1"/>
  <c r="N56" i="1" l="1"/>
  <c r="N55" i="1"/>
  <c r="N52" i="1"/>
  <c r="N50" i="1"/>
  <c r="N48" i="1"/>
  <c r="N46" i="1"/>
  <c r="N110" i="1" s="1"/>
  <c r="N165" i="1" s="1"/>
  <c r="N41" i="1"/>
  <c r="N40" i="1"/>
  <c r="N38" i="1"/>
  <c r="N36" i="1"/>
  <c r="N108" i="1" l="1"/>
  <c r="N111" i="1"/>
  <c r="N120" i="1"/>
  <c r="N136" i="1" l="1"/>
  <c r="N133" i="1"/>
  <c r="N163" i="1" s="1"/>
  <c r="N166" i="1"/>
</calcChain>
</file>

<file path=xl/sharedStrings.xml><?xml version="1.0" encoding="utf-8"?>
<sst xmlns="http://schemas.openxmlformats.org/spreadsheetml/2006/main" count="358" uniqueCount="170">
  <si>
    <t>ЗАВДАННЯ І ЗАХОДИ</t>
  </si>
  <si>
    <t>з виконання Державної цільової програми</t>
  </si>
  <si>
    <t>Найменування завдання</t>
  </si>
  <si>
    <t>Найменування показника</t>
  </si>
  <si>
    <t>Значення показника</t>
  </si>
  <si>
    <t>Найменування заходу</t>
  </si>
  <si>
    <t>Головний розпорядник бюджетних коштів</t>
  </si>
  <si>
    <t>кількість насосних станцій, одиниць</t>
  </si>
  <si>
    <t>Разом</t>
  </si>
  <si>
    <t>Прогнозний обсяг фінансових ресурсів для виконання завдань за роками, млн гривень</t>
  </si>
  <si>
    <t>1. Спорудження систем  водозабезпечення</t>
  </si>
  <si>
    <t>Разом за завданням 1</t>
  </si>
  <si>
    <t>Разом за завданням 2</t>
  </si>
  <si>
    <t>Разом за Програмою</t>
  </si>
  <si>
    <t>Донецька ОДА</t>
  </si>
  <si>
    <t>місцеві органи виконавчої влади</t>
  </si>
  <si>
    <t>місцевий бюджет</t>
  </si>
  <si>
    <t xml:space="preserve">Донецька ОДА    </t>
  </si>
  <si>
    <t>у тому числі</t>
  </si>
  <si>
    <t>державний бюджет</t>
  </si>
  <si>
    <t>Донецька область</t>
  </si>
  <si>
    <t>Держводагентство</t>
  </si>
  <si>
    <t xml:space="preserve">протяжність групових водопроводів, кілометрів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</si>
  <si>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протяжність групових водопроводів, кілометрів  </t>
  </si>
  <si>
    <t xml:space="preserve">протяжність групових водопроводів, кілометрів </t>
  </si>
  <si>
    <t>Запорізька область</t>
  </si>
  <si>
    <t>Запорізька ОДА</t>
  </si>
  <si>
    <t xml:space="preserve">державний бюджет   </t>
  </si>
  <si>
    <t xml:space="preserve">протяжність водопроводів, кілометрів  </t>
  </si>
  <si>
    <t>кількість водонапірних башт, одиниць</t>
  </si>
  <si>
    <t xml:space="preserve">протяжність  водопроводів, кілометрів </t>
  </si>
  <si>
    <t>кількість вузлів водопровідної мережі в оглядових колодязях, одиниць</t>
  </si>
  <si>
    <t>встановлення систем АСКОЕ, одиниць</t>
  </si>
  <si>
    <t>Луганська область</t>
  </si>
  <si>
    <t>інші джерела</t>
  </si>
  <si>
    <t>резервуари чистої води, одиниць</t>
  </si>
  <si>
    <t>реконструкція системи фільтрів, одиниць</t>
  </si>
  <si>
    <t>реконструкція насосної станції, одиниць</t>
  </si>
  <si>
    <t>реконструкція насосно-силового обладнання, одиниць</t>
  </si>
  <si>
    <t>Миколаївська область</t>
  </si>
  <si>
    <t>Одеська область</t>
  </si>
  <si>
    <t>Харківська область</t>
  </si>
  <si>
    <t xml:space="preserve">протяжність водопроводів, кілометрів                                                                                                                                                                                                                                      </t>
  </si>
  <si>
    <t>кількість дренажних каналів, одиниць</t>
  </si>
  <si>
    <t>кількість водовідвідних каналів, одиниць</t>
  </si>
  <si>
    <t>кількість мостів, одиниць</t>
  </si>
  <si>
    <t>кількість гідротехнічних тунелів, одиниць</t>
  </si>
  <si>
    <t>кількість будівель, одиниць</t>
  </si>
  <si>
    <t>кількість насосних агрегатів, одиниць</t>
  </si>
  <si>
    <t xml:space="preserve">протяжність групових водопроводів, кілометрів                                                                                                                                                                                                                                 </t>
  </si>
  <si>
    <t xml:space="preserve">Держводагентство    </t>
  </si>
  <si>
    <t xml:space="preserve">резервуари чистої води, одиниць </t>
  </si>
  <si>
    <t xml:space="preserve">розроблена проєктно-кошторисна документація, одиниць </t>
  </si>
  <si>
    <t>протяжність водопроводів, кілометрів</t>
  </si>
  <si>
    <t>Херсонська область</t>
  </si>
  <si>
    <t>Дніпропетровська область</t>
  </si>
  <si>
    <t>Дніпропетровська ОДА</t>
  </si>
  <si>
    <t>Кіровоградська область</t>
  </si>
  <si>
    <t>Міненерго</t>
  </si>
  <si>
    <t>Харківська ОДА</t>
  </si>
  <si>
    <t>2. Будівництво, реконструкція та капітальний ремонт гідротехнічних споруд, розчищення та регулювання русел річок і водойм</t>
  </si>
  <si>
    <t>кількість встановлених систем доочистки на свердловинах, одиниць</t>
  </si>
  <si>
    <t>3. Залучення підземних вод для диверсифікації джерел водозабезпечення</t>
  </si>
  <si>
    <t>кількість насосних станцій (свердловин), одиниць</t>
  </si>
  <si>
    <t>Луганська ОДА</t>
  </si>
  <si>
    <t>Територіальні громади сіл, селищ, міст та їх об'єднань, суб՚єкти господарювання</t>
  </si>
  <si>
    <t>розроблена проєктно-кошторисна документація, одиниць</t>
  </si>
  <si>
    <t>Херсонська ОДА</t>
  </si>
  <si>
    <t>Держгеонадра</t>
  </si>
  <si>
    <t>Разом за завданням 3</t>
  </si>
  <si>
    <t>кількість розробленої наукової та проєктної документації, одиниць</t>
  </si>
  <si>
    <t>розчищено русло, кілометрів</t>
  </si>
  <si>
    <t>кількість будівель насосних станцій, одиниць</t>
  </si>
  <si>
    <t>очисні споруди, одиниць</t>
  </si>
  <si>
    <t>Луганська ОДА, Агентство відновлення</t>
  </si>
  <si>
    <t>Миколаївська ОДА, Агентство відновлення</t>
  </si>
  <si>
    <t>придбання обладнання, одиниць</t>
  </si>
  <si>
    <t>* з урахуванням безпекової ситуації та деокупації територій</t>
  </si>
  <si>
    <t>Примітки:</t>
  </si>
  <si>
    <t>комплексного водозабезпечення територій, які зазнали впливу воєнних дій, до 2030 року</t>
  </si>
  <si>
    <t>кількість проведених проєктно-вишукувальних робіт, одиниць</t>
  </si>
  <si>
    <t xml:space="preserve">протяжність ділянки каналу, що потребує капітального ремонту, кілометрів                                                                                                                                                                                                                                   </t>
  </si>
  <si>
    <t>кількість електролізних установок, одиниць</t>
  </si>
  <si>
    <t>відновлена ділянка берегозахисної споруди, одиниць</t>
  </si>
  <si>
    <t>кількість спостережних пунктів для здійснення періодичних спостережень за підземними водами, одиниць</t>
  </si>
  <si>
    <t>Луганська ОДА, Білолуцька сільська військова адміністрація (за згодою)</t>
  </si>
  <si>
    <t xml:space="preserve">*** за умови відновлення Каховського водосховища до відміток водозаборів </t>
  </si>
  <si>
    <t>**  обсяг фінансування може змінюватись в залежності від вартості електроенергії</t>
  </si>
  <si>
    <t xml:space="preserve">           Додаток 2</t>
  </si>
  <si>
    <t xml:space="preserve">         до Програми</t>
  </si>
  <si>
    <t>Одеська ОДА, Кілійська міська територіальна громада (за згодою)</t>
  </si>
  <si>
    <t>Одеська ОДА, Визирська сільська рада  Одеського району (за згодою)</t>
  </si>
  <si>
    <t xml:space="preserve">Прогнозний обсяг фінансових ресурсів для виконання завдань, 
млн гривень
</t>
  </si>
  <si>
    <t>обсяг перекачаної води, млн куб.м</t>
  </si>
  <si>
    <t>Луганська ОДА, Лисичанська міська військова адміністрація (за згодою)</t>
  </si>
  <si>
    <t>кількість збудованих, реконструйованих та відремонтованих гідротехнічних споруд, одиниць</t>
  </si>
  <si>
    <t>кількість систем віддаленого контролю, одиниць</t>
  </si>
  <si>
    <t>обсяг наповнення Краснопавлівського водосховища, млн куб.м</t>
  </si>
  <si>
    <t>обсяг попусків в р. Сіверський Донець, млн куб.м</t>
  </si>
  <si>
    <t>обсяг наповнення Краснопавлівського водосховища відповідно до потреб КП «Харківводоканал», млн куб.м</t>
  </si>
  <si>
    <t>Одеська ОДА, Держрибагентство</t>
  </si>
  <si>
    <t>проєктно-вишукувальні роботи, одиниць</t>
  </si>
  <si>
    <t>кількість пробурених артезіанських свердловин, одиниць</t>
  </si>
  <si>
    <t>кількість ліквідованих свердловин, одиниць</t>
  </si>
  <si>
    <t>кількість висновків та наданих рекомендацій з оцінки стану геологічного середовища, одиниць</t>
  </si>
  <si>
    <t>кількість затомпонованих свердловин, одиниць</t>
  </si>
  <si>
    <t>Джерела фінансу-вання (державний, місцевий бюджет, інші)</t>
  </si>
  <si>
    <t>обсяг електроенергії, 
млн кВт/год</t>
  </si>
  <si>
    <t>Держводагентство,
Миколаївська ОДА</t>
  </si>
  <si>
    <t>кількість вантажопідйомних кранів, сосудів, що працюють під тиском та устаткування напругою понад 1000 В, одиниць</t>
  </si>
  <si>
    <t>проведено обстеження та проєктно-вишукувальні роботи, одиниць</t>
  </si>
  <si>
    <t>1. Заходи з відновлення та модернізації каналу «Сіверський Донець – Донбас»</t>
  </si>
  <si>
    <t>2. Комплексна реконструкція Олександрівського групового водопроводу (комунальна власність)</t>
  </si>
  <si>
    <t>3. Будівництво Осипенківського групового водопроводу  Бердянського району*</t>
  </si>
  <si>
    <t>4. Будівництво Приморського групового водопроводу Бердянського району*</t>
  </si>
  <si>
    <t>5. Будівництво Лозуватського групового водопроводу Бердянського району*</t>
  </si>
  <si>
    <t>6. Будівництво Новомлинівського групового водопроводу  (ІІ черга) Пологівського району*</t>
  </si>
  <si>
    <t>7. Будівництво Чернігівського групового водопроводу Бердянського району*</t>
  </si>
  <si>
    <t>8. Підключення м.Бердянськ до Осипенківського водопроводу та реконструкція очисних споруд у м.Бердянськ Бердянського району*</t>
  </si>
  <si>
    <t>9. Будівництво очисних споруд на території с.Новозлатопіль Пологівського району потужністю  40 тис.куб.м/ добу*</t>
  </si>
  <si>
    <t>10. Розробка техніко-економічного обґрунтування «Будівництво альтернативної системи водопостачання Запорізької області, з урахуванням подальшої деокупації територій»*</t>
  </si>
  <si>
    <t>11.  Здійснення заходів, пов'язаних з перекиданням води каналом Дніпро - Інгулець, для водозабезпечення  м.Миколаєва**</t>
  </si>
  <si>
    <t>12. Відновлення та модернізація магістральної лінії водопостачання Західна Фільтрувальна Станція 1, смт Білогорівка - м.Антрацит, Луганська область*</t>
  </si>
  <si>
    <t>13. Капітальний ремонт розвідних водопровідних мереж та насосних станцій «Кремінська» і «Житлівська», м. Кремінна, Луганська область*</t>
  </si>
  <si>
    <t>14. Будівництво нового водоводу з с. Калинове до м. Попасна, Попаснянської міської територіальної громади*</t>
  </si>
  <si>
    <t>15. Відновлення водопостачання  населених пунктів Коломийчиської сільської громади Сватівського району Луганської області*</t>
  </si>
  <si>
    <t>16. Відновлення водопостачання  населених пунктів Красноріченської селищної громади Сватівського району Луганської області*</t>
  </si>
  <si>
    <t>17. Будівництво групового водопроводу в с.Козлове, Білолуцької територіальної громади Старобільського району Луганської області*</t>
  </si>
  <si>
    <t>18. Відновлення водопровідних мереж КП «СЄВЄРОДОНЕЦЬКВОДОКАНАЛ» Сєвєродонецької міської військової адміністрації*</t>
  </si>
  <si>
    <t>19. Відновлення послуги централізованого водопостачання в населених пунктах Сєвєродонецької міської територіальної громади*</t>
  </si>
  <si>
    <t>20. Будівництво водоводу у смт Новопсков Старобільського району Луганської області*</t>
  </si>
  <si>
    <t>21. Будівництво нового водоводу водопостачання ду-300-600. (125 км), ду-100-250 (466 км), ЛКСП «ЛИСИЧАНСЬКВОДО КАНАЛ» Лисичанської міської військової адміністрації*</t>
  </si>
  <si>
    <t>22. Будівництво та капітальний ремонт водопроводних мереж в населених пунктах Марківської  територіальної громади Старобільського району Луганської області*</t>
  </si>
  <si>
    <t>23. Проведення інженерно-гідрологічних вишукувань з метою визначення об'єму води, який можна добувати у кожному населеному пункті громади та подальшого буріння нових свердловин, Лисичанське комунальне спеціалізоване підприємство по видобутку, обробці, реалізації води та очищенню стоків «ЛИСИЧАНСЬКВОДО КАНАЛ» Лисичанської міської військової адміністрації*</t>
  </si>
  <si>
    <t>24. Реконструкція Казанківського групового водопроводу з метою забезпечення населених пунктів Вознесенського та Баштанського районів Миколаївської області централізованим питним водопостачанням (в т.ч. проєктні роботи)</t>
  </si>
  <si>
    <t>25. Нове будівництво водозабору з р. Південний Буг (м. Нова Одеса, Миколаївська область) та  магістрального водогону для забезпечення водою м. Миколаїв у зв'язку з необхідністю ліквідації негативних наслідків, пов'язаних із знищенням Каховської гідроелектростанції, Миколаївська область, І-ІІІ черги - 1 етап; Реконструкція Жовтневого водосховища - черга 1. Реконструкція Жовтневого водосховища у зв'язку з необхідністю ліквідації негативних наслідків, пов'язаних із знищенням Каховської гідроелектростанції, Миколаївська область - 2 етап</t>
  </si>
  <si>
    <t>26. Реконструкція споруди насосної станції 3-го підйому Казанківського групового водопроводу с.Великоолександрівка Баштанського району Миколаївської області ( в т.ч. проєктні роботи)</t>
  </si>
  <si>
    <t>27. Розробка техніко-економічного обґрунтування  Арбузинського та Доманівського групових водопроводів Миколаївської області</t>
  </si>
  <si>
    <t>28.  Будівництво Болградського  групового водопроводу</t>
  </si>
  <si>
    <t>29. Будівництво Суворовського групового водопроводу</t>
  </si>
  <si>
    <t>30. Будівництво водогону сирої води від насосної станції першого підйому до очисних споруд міського водопроводу в м. Кілія Одеської області</t>
  </si>
  <si>
    <t>31. Будівництво питного водогону в с. Омарбія м.Кілія Одеської області</t>
  </si>
  <si>
    <t>32. Нове будівництво водогону для водозабезпечення 
с. Іванове, 
с. Першотравневе та 
смт Доброслав Одеського району Одеської області</t>
  </si>
  <si>
    <t>33. Реконструкція системи поза майданчикового водопостачання м. Лозова, Харківська область</t>
  </si>
  <si>
    <t>34. Ремонт та модернізація споруд Управління каналу Дніпро-Донбас</t>
  </si>
  <si>
    <t>35. Наповнення Краснопавлівського водосховища з метою здійснення природоохоронних заходів та створення резервного запасу води для здійснення попусків в р. Сіверський Донець</t>
  </si>
  <si>
    <t>36. Щорічне наповнення Краснопавлівського водосховища  з метою сталого забезпечення водопостачання населення та промисловості міста Харкова та Харківської області</t>
  </si>
  <si>
    <t>37. Будівництво Іванівського групового водопроводу від смт Н. Сірогози до с. В.Сірогози Нижньосірогозького району Херсонської області (у т.ч. проєктні роботи)**</t>
  </si>
  <si>
    <t>38. Розроблення проєктно-кошторисної документації для капітального ремонту водопровідних мереж для забезпечення водопостачання населених пунктів Херсонської області: смт Калинівське,
с. Бобровий Кут,
с. Лиманець, с. Дар'ївка</t>
  </si>
  <si>
    <t>39. Капітальний ремонт водопровідних мереж для забезпечення водопостачання населених пунктів Херсонської області: смт Калинівське,
с. Бобровий Кут, 
с. Лиманець, с. Дар'ївка, 
с. Дудчани</t>
  </si>
  <si>
    <t>1. Реконструкція  греблі та водоскидної споруди Карачунівського водосховища</t>
  </si>
  <si>
    <t>2. Відновлення Червонооскільської греблі Оскільського водосховища (р. Оскіл) (суббасейн р. Сіверський Донець) як складової водогосподарської системи каналу «Сіверський Донець-Донбас» в межах Оскільської ТГ Ізюмського району Харківської області (в тому числі проєктні роботи)</t>
  </si>
  <si>
    <t>3. Відновлення Райгородської греблі Райгородського гідровузла на р. Сіверський Донець, як складової водогосподарської системи каналу «Сіверський Донець-Донбас» (в тому числі проєктні роботи)</t>
  </si>
  <si>
    <t>4. Відновлення греблі Карлівського водосховища (нижня частина) (р. Вовча), як резервного джерела для водопостачання населення та промисловості Покровського району Донецької області*</t>
  </si>
  <si>
    <t>5. Реконструкція аварійної гідротехнічної споруди Олександрійського водосховища, побудованого на р.Інгулець в  с.Войнівка Олександрійського району Кіровоградської області (з виготовленням проєктно-кошторисної документації)</t>
  </si>
  <si>
    <t>6. Реконструкція донного водовипуску Софіївського водосховища Новобузького району Миколаївської області (в тому числі проєктні роботи)</t>
  </si>
  <si>
    <t>7. Капітальний ремонт ділянки захисної дамби шлюза Репіда - ІСРЗ на 97 км р. Дунай з метою попередження затоплення водозабору м. Ізмаїл</t>
  </si>
  <si>
    <t>8. Розчистка русла річки Орілька Лозівського району Харківської області для збільшення пропускної спроможності та забезпечення виконання водообмінів у Орільському водосховищі з метою покращення якості води перед її подачею  у Краснопавлівське водосховище (в тому числі проєктні роботи)</t>
  </si>
  <si>
    <t>9. Відновлення гідровузла Печенізького водосховища на р. Сіверський Донець у Харківській області</t>
  </si>
  <si>
    <t>1. Моніторинг масивів підземних вод на територіях, які зазнали впливу воєнних дій</t>
  </si>
  <si>
    <t>2. Пошуки питних підземних вод та буріння свердловин на воду на територіях, які зазнали впливу воєнних дій</t>
  </si>
  <si>
    <t>3. Ліквідаційний тампонаж свердловин на територіях, які зазнали впливу воєнних дій</t>
  </si>
  <si>
    <t>4. Вивчення регіональних змін гідрогеологічних умов та їх вплив на геологічне середовище шахт прикордонних територій, які зазнали впливу воєнних дій</t>
  </si>
  <si>
    <t>5. Встановлення систем доочистки води на свердловинах в населених пунктах Дніпропетровської області</t>
  </si>
  <si>
    <t>6. Реконструкція свердловин для водопостачання населених пунктів територій Мелітопольського, Пологівського, Василівського районів Запорізької області*</t>
  </si>
  <si>
    <t>7. Реконструкція  свердловини та мережі водопостачання  
с. Данилівка Старобільського району  Луганської області*</t>
  </si>
  <si>
    <t>8. Реконструкція  свердловини та мережі водопостачання  с.Зелеківка Старобільського району Луганської області*</t>
  </si>
  <si>
    <t>9. Ліквідаційний тампонаж гідрогеологічних свердловин Одеської області</t>
  </si>
  <si>
    <t xml:space="preserve">10. Будівництво  артезіанських свердловин для забезпечення водопостачання населених пунктів Херсонської області </t>
  </si>
  <si>
    <t>11. Розроблення проєктно-кошторисної документації на будівництво 54 артезіанських свердловин Херсонської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</si>
</sst>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43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164" fontId="0" fillId="0" borderId="0" xfId="0" applyNumberFormat="1"/>
    <xf numFmtId="0" fontId="4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64" fontId="3" fillId="0" borderId="5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164" fontId="3" fillId="0" borderId="3" xfId="0" applyNumberFormat="1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center" vertical="top"/>
    </xf>
    <xf numFmtId="164" fontId="3" fillId="0" borderId="5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164" fontId="4" fillId="0" borderId="3" xfId="0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164" fontId="3" fillId="0" borderId="6" xfId="0" applyNumberFormat="1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/>
    <xf numFmtId="0" fontId="3" fillId="0" borderId="4" xfId="0" applyFont="1" applyBorder="1" applyAlignment="1">
      <alignment vertical="top" wrapText="1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top"/>
    </xf>
    <xf numFmtId="164" fontId="3" fillId="0" borderId="4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164" fontId="0" fillId="0" borderId="4" xfId="0" applyNumberFormat="1" applyBorder="1"/>
    <xf numFmtId="0" fontId="4" fillId="0" borderId="4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1" xfId="0" applyFont="1" applyBorder="1"/>
    <xf numFmtId="164" fontId="3" fillId="0" borderId="5" xfId="0" applyNumberFormat="1" applyFon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165" fontId="3" fillId="0" borderId="1" xfId="0" applyNumberFormat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 wrapText="1"/>
    </xf>
    <xf numFmtId="164" fontId="0" fillId="0" borderId="1" xfId="0" applyNumberFormat="1" applyBorder="1"/>
    <xf numFmtId="0" fontId="4" fillId="0" borderId="0" xfId="0" applyFont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vertical="top" wrapText="1"/>
    </xf>
    <xf numFmtId="0" fontId="4" fillId="0" borderId="0" xfId="0" applyFont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3" fillId="0" borderId="11" xfId="0" applyFont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164" fontId="4" fillId="0" borderId="5" xfId="0" applyNumberFormat="1" applyFont="1" applyBorder="1" applyAlignment="1">
      <alignment horizontal="center" vertical="top" wrapText="1"/>
    </xf>
    <xf numFmtId="164" fontId="4" fillId="0" borderId="5" xfId="0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164" fontId="4" fillId="0" borderId="6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/>
    </xf>
    <xf numFmtId="164" fontId="3" fillId="0" borderId="0" xfId="0" applyNumberFormat="1" applyFont="1"/>
    <xf numFmtId="0" fontId="3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9" fillId="0" borderId="1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164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 vertical="top"/>
    </xf>
    <xf numFmtId="164" fontId="3" fillId="0" borderId="7" xfId="0" applyNumberFormat="1" applyFont="1" applyBorder="1" applyAlignment="1">
      <alignment horizontal="center" vertical="top" wrapText="1"/>
    </xf>
    <xf numFmtId="164" fontId="3" fillId="0" borderId="8" xfId="0" applyNumberFormat="1" applyFont="1" applyBorder="1" applyAlignment="1">
      <alignment horizontal="center" vertical="top"/>
    </xf>
    <xf numFmtId="164" fontId="3" fillId="0" borderId="9" xfId="0" applyNumberFormat="1" applyFont="1" applyBorder="1" applyAlignment="1">
      <alignment horizontal="center" vertical="top"/>
    </xf>
    <xf numFmtId="164" fontId="3" fillId="0" borderId="9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3" fillId="0" borderId="12" xfId="0" applyFont="1" applyBorder="1" applyAlignment="1">
      <alignment horizontal="left" vertical="top" wrapText="1"/>
    </xf>
    <xf numFmtId="0" fontId="4" fillId="0" borderId="11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164" fontId="4" fillId="0" borderId="7" xfId="0" applyNumberFormat="1" applyFont="1" applyBorder="1" applyAlignment="1">
      <alignment horizontal="center" vertical="top"/>
    </xf>
    <xf numFmtId="164" fontId="4" fillId="0" borderId="6" xfId="0" applyNumberFormat="1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164" fontId="3" fillId="0" borderId="8" xfId="0" applyNumberFormat="1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164" fontId="3" fillId="0" borderId="12" xfId="0" applyNumberFormat="1" applyFont="1" applyBorder="1" applyAlignment="1">
      <alignment horizontal="center" vertical="top" wrapText="1"/>
    </xf>
    <xf numFmtId="164" fontId="3" fillId="0" borderId="11" xfId="0" applyNumberFormat="1" applyFont="1" applyBorder="1" applyAlignment="1">
      <alignment horizontal="center" vertical="top" wrapText="1"/>
    </xf>
    <xf numFmtId="164" fontId="3" fillId="0" borderId="9" xfId="0" applyNumberFormat="1" applyFont="1" applyBorder="1" applyAlignment="1">
      <alignment horizontal="center" vertical="top" wrapText="1"/>
    </xf>
    <xf numFmtId="164" fontId="3" fillId="0" borderId="12" xfId="0" applyNumberFormat="1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164" fontId="0" fillId="0" borderId="11" xfId="0" applyNumberFormat="1" applyBorder="1" applyAlignment="1">
      <alignment horizontal="center" vertical="top"/>
    </xf>
    <xf numFmtId="0" fontId="0" fillId="0" borderId="10" xfId="0" applyBorder="1"/>
    <xf numFmtId="164" fontId="0" fillId="0" borderId="10" xfId="0" applyNumberFormat="1" applyBorder="1"/>
    <xf numFmtId="164" fontId="4" fillId="0" borderId="7" xfId="0" applyNumberFormat="1" applyFont="1" applyBorder="1" applyAlignment="1">
      <alignment horizontal="center" vertical="top" wrapText="1"/>
    </xf>
    <xf numFmtId="164" fontId="9" fillId="0" borderId="5" xfId="0" applyNumberFormat="1" applyFont="1" applyBorder="1" applyAlignment="1">
      <alignment horizontal="center" vertical="top" wrapText="1"/>
    </xf>
    <xf numFmtId="164" fontId="9" fillId="0" borderId="5" xfId="0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1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164" fontId="9" fillId="0" borderId="1" xfId="0" applyNumberFormat="1" applyFont="1" applyBorder="1" applyAlignment="1">
      <alignment horizontal="center" vertical="top"/>
    </xf>
    <xf numFmtId="164" fontId="11" fillId="0" borderId="1" xfId="0" applyNumberFormat="1" applyFont="1" applyBorder="1" applyAlignment="1">
      <alignment horizontal="center" vertical="top"/>
    </xf>
    <xf numFmtId="165" fontId="3" fillId="0" borderId="6" xfId="0" applyNumberFormat="1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right" vertical="top"/>
    </xf>
    <xf numFmtId="0" fontId="6" fillId="0" borderId="12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6" fillId="0" borderId="11" xfId="0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  <xf numFmtId="0" fontId="3" fillId="0" borderId="12" xfId="0" applyFont="1" applyBorder="1" applyAlignment="1">
      <alignment horizontal="right" vertical="top"/>
    </xf>
    <xf numFmtId="0" fontId="3" fillId="0" borderId="15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3" fillId="0" borderId="14" xfId="0" applyFont="1" applyBorder="1" applyAlignment="1">
      <alignment horizontal="right" vertical="top"/>
    </xf>
    <xf numFmtId="0" fontId="3" fillId="0" borderId="9" xfId="0" applyFont="1" applyBorder="1" applyAlignment="1">
      <alignment horizontal="right" vertical="top"/>
    </xf>
    <xf numFmtId="0" fontId="3" fillId="0" borderId="10" xfId="0" applyFont="1" applyBorder="1" applyAlignment="1">
      <alignment horizontal="right" vertical="top"/>
    </xf>
    <xf numFmtId="0" fontId="3" fillId="0" borderId="11" xfId="0" applyFont="1" applyBorder="1" applyAlignment="1">
      <alignment horizontal="right" vertical="top"/>
    </xf>
    <xf numFmtId="1" fontId="9" fillId="0" borderId="1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0" fontId="5" fillId="0" borderId="2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/>
    </xf>
    <xf numFmtId="0" fontId="5" fillId="0" borderId="5" xfId="0" applyFont="1" applyBorder="1" applyAlignment="1">
      <alignment horizontal="right" vertical="top" wrapText="1"/>
    </xf>
    <xf numFmtId="0" fontId="0" fillId="0" borderId="9" xfId="0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6" fillId="0" borderId="2" xfId="0" applyFont="1" applyBorder="1" applyAlignment="1">
      <alignment horizontal="right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165" fontId="3" fillId="0" borderId="5" xfId="0" applyNumberFormat="1" applyFont="1" applyBorder="1" applyAlignment="1">
      <alignment horizontal="center" vertical="top"/>
    </xf>
    <xf numFmtId="165" fontId="3" fillId="0" borderId="6" xfId="0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64" fontId="10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64" fontId="9" fillId="0" borderId="5" xfId="0" applyNumberFormat="1" applyFont="1" applyBorder="1" applyAlignment="1">
      <alignment horizontal="center" vertical="top" wrapText="1"/>
    </xf>
    <xf numFmtId="164" fontId="9" fillId="0" borderId="6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164" fontId="3" fillId="0" borderId="3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4" fillId="0" borderId="12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center" vertical="top"/>
    </xf>
    <xf numFmtId="164" fontId="3" fillId="0" borderId="6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99"/>
      <color rgb="FFCCFF33"/>
      <color rgb="FFFF9966"/>
      <color rgb="FFFFFFCC"/>
      <color rgb="FFFFCCFF"/>
      <color rgb="FFCC99FF"/>
      <color rgb="FF009999"/>
      <color rgb="FFFFCCCC"/>
      <color rgb="FFCC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9"/>
  <sheetViews>
    <sheetView tabSelected="1" view="pageLayout" topLeftCell="A152" zoomScale="75" zoomScaleNormal="80" zoomScaleSheetLayoutView="100" zoomScalePageLayoutView="75" workbookViewId="0">
      <selection activeCell="K159" sqref="K159"/>
    </sheetView>
  </sheetViews>
  <sheetFormatPr defaultRowHeight="15" x14ac:dyDescent="0.25"/>
  <cols>
    <col min="1" max="1" width="25.140625" style="1" customWidth="1"/>
    <col min="2" max="2" width="26" customWidth="1"/>
    <col min="3" max="10" width="9.140625" style="2"/>
    <col min="11" max="11" width="28.5703125" customWidth="1"/>
    <col min="12" max="12" width="14.5703125" customWidth="1"/>
    <col min="13" max="13" width="12.7109375" customWidth="1"/>
    <col min="14" max="14" width="14.140625" style="3" customWidth="1"/>
    <col min="15" max="15" width="10.28515625" style="3" customWidth="1"/>
    <col min="16" max="16" width="10.85546875" style="3" customWidth="1"/>
    <col min="17" max="17" width="10.28515625" style="3" customWidth="1"/>
    <col min="18" max="18" width="10.5703125" style="3" customWidth="1"/>
    <col min="19" max="19" width="10.140625" style="3" customWidth="1"/>
    <col min="20" max="21" width="10.5703125" style="3" bestFit="1" customWidth="1"/>
    <col min="22" max="22" width="7.42578125" customWidth="1"/>
    <col min="23" max="23" width="10.28515625" hidden="1" customWidth="1"/>
    <col min="24" max="24" width="4.5703125" customWidth="1"/>
    <col min="25" max="25" width="2.28515625" customWidth="1"/>
    <col min="26" max="26" width="3.140625" customWidth="1"/>
  </cols>
  <sheetData>
    <row r="1" spans="1:21" ht="22.5" customHeight="1" x14ac:dyDescent="0.3">
      <c r="R1" s="207" t="s">
        <v>88</v>
      </c>
      <c r="S1" s="207"/>
      <c r="T1" s="207"/>
      <c r="U1" s="207"/>
    </row>
    <row r="2" spans="1:21" ht="15.75" customHeight="1" x14ac:dyDescent="0.3">
      <c r="R2" s="207" t="s">
        <v>89</v>
      </c>
      <c r="S2" s="207"/>
      <c r="T2" s="207"/>
      <c r="U2" s="207"/>
    </row>
    <row r="3" spans="1:21" ht="6" customHeight="1" x14ac:dyDescent="0.25">
      <c r="R3" s="208"/>
      <c r="S3" s="208"/>
      <c r="T3" s="208"/>
      <c r="U3" s="208"/>
    </row>
    <row r="4" spans="1:21" ht="15.75" x14ac:dyDescent="0.25">
      <c r="A4" s="209" t="s">
        <v>0</v>
      </c>
      <c r="B4" s="209"/>
      <c r="C4" s="210"/>
      <c r="D4" s="210"/>
      <c r="E4" s="210"/>
      <c r="F4" s="210"/>
      <c r="G4" s="210"/>
      <c r="H4" s="210"/>
      <c r="I4" s="210"/>
      <c r="J4" s="210"/>
      <c r="K4" s="209"/>
      <c r="L4" s="209"/>
      <c r="M4" s="209"/>
      <c r="N4" s="211"/>
      <c r="O4" s="211"/>
      <c r="P4" s="211"/>
      <c r="Q4" s="211"/>
      <c r="R4" s="211"/>
      <c r="S4" s="211"/>
      <c r="T4" s="211"/>
      <c r="U4" s="211"/>
    </row>
    <row r="5" spans="1:21" ht="15.75" x14ac:dyDescent="0.25">
      <c r="A5" s="209" t="s">
        <v>1</v>
      </c>
      <c r="B5" s="209"/>
      <c r="C5" s="210"/>
      <c r="D5" s="210"/>
      <c r="E5" s="210"/>
      <c r="F5" s="210"/>
      <c r="G5" s="210"/>
      <c r="H5" s="210"/>
      <c r="I5" s="210"/>
      <c r="J5" s="210"/>
      <c r="K5" s="209"/>
      <c r="L5" s="209"/>
      <c r="M5" s="209"/>
      <c r="N5" s="211"/>
      <c r="O5" s="211"/>
      <c r="P5" s="211"/>
      <c r="Q5" s="211"/>
      <c r="R5" s="211"/>
      <c r="S5" s="211"/>
      <c r="T5" s="211"/>
      <c r="U5" s="211"/>
    </row>
    <row r="6" spans="1:21" ht="15.75" x14ac:dyDescent="0.25">
      <c r="A6" s="209" t="s">
        <v>79</v>
      </c>
      <c r="B6" s="209"/>
      <c r="C6" s="210"/>
      <c r="D6" s="210"/>
      <c r="E6" s="210"/>
      <c r="F6" s="210"/>
      <c r="G6" s="210"/>
      <c r="H6" s="210"/>
      <c r="I6" s="210"/>
      <c r="J6" s="210"/>
      <c r="K6" s="209"/>
      <c r="L6" s="209"/>
      <c r="M6" s="209"/>
      <c r="N6" s="211"/>
      <c r="O6" s="211"/>
      <c r="P6" s="211"/>
      <c r="Q6" s="211"/>
      <c r="R6" s="211"/>
      <c r="S6" s="211"/>
      <c r="T6" s="211"/>
      <c r="U6" s="211"/>
    </row>
    <row r="7" spans="1:21" ht="8.25" customHeight="1" x14ac:dyDescent="0.25">
      <c r="A7" s="212"/>
      <c r="B7" s="212"/>
      <c r="C7" s="213"/>
      <c r="D7" s="213"/>
      <c r="E7" s="213"/>
      <c r="F7" s="213"/>
      <c r="G7" s="213"/>
      <c r="H7" s="213"/>
      <c r="I7" s="213"/>
      <c r="J7" s="213"/>
      <c r="K7" s="212"/>
      <c r="L7" s="212"/>
      <c r="M7" s="212"/>
      <c r="N7" s="214"/>
      <c r="O7" s="214"/>
      <c r="P7" s="214"/>
      <c r="Q7" s="214"/>
      <c r="R7" s="214"/>
      <c r="S7" s="214"/>
      <c r="T7" s="214"/>
      <c r="U7" s="214"/>
    </row>
    <row r="8" spans="1:21" ht="32.25" customHeight="1" x14ac:dyDescent="0.25">
      <c r="A8" s="195" t="s">
        <v>2</v>
      </c>
      <c r="B8" s="190" t="s">
        <v>3</v>
      </c>
      <c r="C8" s="218" t="s">
        <v>8</v>
      </c>
      <c r="D8" s="216" t="s">
        <v>4</v>
      </c>
      <c r="E8" s="216"/>
      <c r="F8" s="216"/>
      <c r="G8" s="216"/>
      <c r="H8" s="216"/>
      <c r="I8" s="216"/>
      <c r="J8" s="217"/>
      <c r="K8" s="190" t="s">
        <v>5</v>
      </c>
      <c r="L8" s="190" t="s">
        <v>6</v>
      </c>
      <c r="M8" s="190" t="s">
        <v>106</v>
      </c>
      <c r="N8" s="219" t="s">
        <v>92</v>
      </c>
      <c r="O8" s="221" t="s">
        <v>9</v>
      </c>
      <c r="P8" s="222"/>
      <c r="Q8" s="222"/>
      <c r="R8" s="222"/>
      <c r="S8" s="222"/>
      <c r="T8" s="222"/>
      <c r="U8" s="223"/>
    </row>
    <row r="9" spans="1:21" ht="74.25" customHeight="1" x14ac:dyDescent="0.25">
      <c r="A9" s="215"/>
      <c r="B9" s="191"/>
      <c r="C9" s="218"/>
      <c r="D9" s="9">
        <v>2024</v>
      </c>
      <c r="E9" s="10">
        <v>2025</v>
      </c>
      <c r="F9" s="10">
        <v>2026</v>
      </c>
      <c r="G9" s="10">
        <v>2027</v>
      </c>
      <c r="H9" s="10">
        <v>2028</v>
      </c>
      <c r="I9" s="10">
        <v>2029</v>
      </c>
      <c r="J9" s="10">
        <v>2030</v>
      </c>
      <c r="K9" s="191"/>
      <c r="L9" s="191"/>
      <c r="M9" s="191"/>
      <c r="N9" s="220"/>
      <c r="O9" s="9">
        <v>2024</v>
      </c>
      <c r="P9" s="10">
        <v>2025</v>
      </c>
      <c r="Q9" s="10">
        <v>2026</v>
      </c>
      <c r="R9" s="10">
        <v>2027</v>
      </c>
      <c r="S9" s="10">
        <v>2028</v>
      </c>
      <c r="T9" s="12">
        <v>2029</v>
      </c>
      <c r="U9" s="10">
        <v>2030</v>
      </c>
    </row>
    <row r="10" spans="1:21" ht="15" customHeight="1" x14ac:dyDescent="0.25">
      <c r="A10" s="4">
        <v>1</v>
      </c>
      <c r="B10" s="35">
        <v>2</v>
      </c>
      <c r="C10" s="6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0">
        <v>10</v>
      </c>
      <c r="K10" s="35">
        <v>11</v>
      </c>
      <c r="L10" s="35">
        <v>12</v>
      </c>
      <c r="M10" s="35">
        <v>13</v>
      </c>
      <c r="N10" s="172">
        <v>14</v>
      </c>
      <c r="O10" s="10">
        <v>15</v>
      </c>
      <c r="P10" s="10">
        <v>16</v>
      </c>
      <c r="Q10" s="10">
        <v>17</v>
      </c>
      <c r="R10" s="10">
        <v>18</v>
      </c>
      <c r="S10" s="10">
        <v>19</v>
      </c>
      <c r="T10" s="10">
        <v>20</v>
      </c>
      <c r="U10" s="10">
        <v>21</v>
      </c>
    </row>
    <row r="11" spans="1:21" ht="15" customHeight="1" x14ac:dyDescent="0.25">
      <c r="A11" s="186" t="s">
        <v>10</v>
      </c>
      <c r="B11" s="77" t="s">
        <v>20</v>
      </c>
      <c r="C11" s="14"/>
      <c r="D11" s="14"/>
      <c r="E11" s="14"/>
      <c r="F11" s="14"/>
      <c r="G11" s="14"/>
      <c r="H11" s="14"/>
      <c r="I11" s="14"/>
      <c r="J11" s="14"/>
      <c r="K11" s="15"/>
      <c r="L11" s="15"/>
      <c r="M11" s="15"/>
      <c r="N11" s="16"/>
      <c r="O11" s="16"/>
      <c r="P11" s="16"/>
      <c r="Q11" s="16"/>
      <c r="R11" s="16"/>
      <c r="S11" s="16"/>
      <c r="T11" s="16"/>
      <c r="U11" s="17"/>
    </row>
    <row r="12" spans="1:21" ht="30" x14ac:dyDescent="0.25">
      <c r="A12" s="187"/>
      <c r="B12" s="226" t="s">
        <v>81</v>
      </c>
      <c r="C12" s="224">
        <f>E12</f>
        <v>1.5740000000000001</v>
      </c>
      <c r="D12" s="224"/>
      <c r="E12" s="224">
        <v>1.5740000000000001</v>
      </c>
      <c r="F12" s="224"/>
      <c r="G12" s="224"/>
      <c r="H12" s="224"/>
      <c r="I12" s="224"/>
      <c r="J12" s="224"/>
      <c r="K12" s="188" t="s">
        <v>111</v>
      </c>
      <c r="L12" s="137" t="s">
        <v>17</v>
      </c>
      <c r="M12" s="5" t="s">
        <v>27</v>
      </c>
      <c r="N12" s="135">
        <f>SUM(O12:U12)</f>
        <v>61.578000000000003</v>
      </c>
      <c r="O12" s="136"/>
      <c r="P12" s="136">
        <v>61.578000000000003</v>
      </c>
      <c r="Q12" s="20"/>
      <c r="R12" s="20"/>
      <c r="S12" s="21"/>
      <c r="T12" s="22"/>
      <c r="U12" s="23"/>
    </row>
    <row r="13" spans="1:21" ht="46.5" customHeight="1" x14ac:dyDescent="0.25">
      <c r="A13" s="187"/>
      <c r="B13" s="227"/>
      <c r="C13" s="225"/>
      <c r="D13" s="225"/>
      <c r="E13" s="225"/>
      <c r="F13" s="225"/>
      <c r="G13" s="225"/>
      <c r="H13" s="225"/>
      <c r="I13" s="225"/>
      <c r="J13" s="225"/>
      <c r="K13" s="189"/>
      <c r="L13" s="5" t="s">
        <v>15</v>
      </c>
      <c r="M13" s="5" t="s">
        <v>16</v>
      </c>
      <c r="N13" s="7">
        <f>SUM(O13:U13)</f>
        <v>6.8419999999999996</v>
      </c>
      <c r="O13" s="20"/>
      <c r="P13" s="20">
        <v>6.8419999999999996</v>
      </c>
      <c r="Q13" s="20"/>
      <c r="R13" s="20"/>
      <c r="S13" s="21"/>
      <c r="T13" s="22"/>
      <c r="U13" s="23"/>
    </row>
    <row r="14" spans="1:21" x14ac:dyDescent="0.25">
      <c r="A14" s="102"/>
      <c r="B14" s="64" t="s">
        <v>25</v>
      </c>
      <c r="C14" s="25"/>
      <c r="D14" s="25"/>
      <c r="E14" s="25"/>
      <c r="F14" s="25"/>
      <c r="G14" s="25"/>
      <c r="H14" s="25"/>
      <c r="I14" s="25"/>
      <c r="J14" s="25"/>
      <c r="K14" s="26"/>
      <c r="L14" s="26"/>
      <c r="M14" s="26"/>
      <c r="N14" s="27"/>
      <c r="O14" s="27"/>
      <c r="P14" s="27"/>
      <c r="Q14" s="27"/>
      <c r="R14" s="27"/>
      <c r="S14" s="27"/>
      <c r="T14" s="27"/>
      <c r="U14" s="86"/>
    </row>
    <row r="15" spans="1:21" ht="30" x14ac:dyDescent="0.25">
      <c r="A15" s="102"/>
      <c r="B15" s="52" t="s">
        <v>22</v>
      </c>
      <c r="C15" s="57">
        <v>38</v>
      </c>
      <c r="D15" s="30"/>
      <c r="E15" s="30"/>
      <c r="F15" s="57">
        <v>15</v>
      </c>
      <c r="G15" s="57">
        <v>23</v>
      </c>
      <c r="H15" s="6"/>
      <c r="I15" s="6"/>
      <c r="J15" s="6"/>
      <c r="K15" s="198" t="s">
        <v>112</v>
      </c>
      <c r="L15" s="190" t="s">
        <v>26</v>
      </c>
      <c r="M15" s="190" t="s">
        <v>16</v>
      </c>
      <c r="N15" s="20">
        <f>SUM(O15:U16)</f>
        <v>115.6</v>
      </c>
      <c r="O15" s="21"/>
      <c r="P15" s="20">
        <v>3.5</v>
      </c>
      <c r="Q15" s="20">
        <v>56</v>
      </c>
      <c r="R15" s="20">
        <v>56.1</v>
      </c>
      <c r="S15" s="21"/>
      <c r="T15" s="22"/>
      <c r="U15" s="21"/>
    </row>
    <row r="16" spans="1:21" ht="30" x14ac:dyDescent="0.25">
      <c r="A16" s="102"/>
      <c r="B16" s="70" t="s">
        <v>7</v>
      </c>
      <c r="C16" s="6">
        <v>1</v>
      </c>
      <c r="D16" s="6"/>
      <c r="E16" s="6">
        <v>1</v>
      </c>
      <c r="F16" s="30"/>
      <c r="G16" s="30"/>
      <c r="H16" s="30"/>
      <c r="I16" s="30"/>
      <c r="J16" s="30"/>
      <c r="K16" s="199"/>
      <c r="L16" s="191"/>
      <c r="M16" s="191"/>
      <c r="N16" s="32"/>
      <c r="O16" s="107"/>
      <c r="P16" s="32"/>
      <c r="Q16" s="32"/>
      <c r="R16" s="32"/>
      <c r="S16" s="107"/>
      <c r="T16" s="112"/>
      <c r="U16" s="107"/>
    </row>
    <row r="17" spans="1:21" ht="30" x14ac:dyDescent="0.25">
      <c r="A17" s="134"/>
      <c r="B17" s="39" t="s">
        <v>23</v>
      </c>
      <c r="C17" s="6">
        <v>304.60000000000002</v>
      </c>
      <c r="D17" s="30"/>
      <c r="E17" s="30"/>
      <c r="F17" s="30"/>
      <c r="G17" s="30"/>
      <c r="H17" s="6"/>
      <c r="I17" s="57">
        <v>140</v>
      </c>
      <c r="J17" s="6">
        <v>164.6</v>
      </c>
      <c r="K17" s="198" t="s">
        <v>113</v>
      </c>
      <c r="L17" s="190" t="s">
        <v>26</v>
      </c>
      <c r="M17" s="190" t="s">
        <v>16</v>
      </c>
      <c r="N17" s="20">
        <f>SUM(O17:U18)</f>
        <v>400</v>
      </c>
      <c r="O17" s="21"/>
      <c r="P17" s="21"/>
      <c r="Q17" s="21"/>
      <c r="R17" s="21"/>
      <c r="S17" s="20">
        <v>12</v>
      </c>
      <c r="T17" s="110">
        <v>130</v>
      </c>
      <c r="U17" s="108">
        <v>258</v>
      </c>
    </row>
    <row r="18" spans="1:21" ht="30" x14ac:dyDescent="0.25">
      <c r="A18" s="102"/>
      <c r="B18" s="39" t="s">
        <v>7</v>
      </c>
      <c r="C18" s="6">
        <v>2</v>
      </c>
      <c r="D18" s="30"/>
      <c r="E18" s="30"/>
      <c r="F18" s="30"/>
      <c r="G18" s="30"/>
      <c r="H18" s="30"/>
      <c r="I18" s="6">
        <v>1</v>
      </c>
      <c r="J18" s="6">
        <v>1</v>
      </c>
      <c r="K18" s="199"/>
      <c r="L18" s="191"/>
      <c r="M18" s="191"/>
      <c r="N18" s="32"/>
      <c r="O18" s="107"/>
      <c r="P18" s="107"/>
      <c r="Q18" s="107"/>
      <c r="R18" s="107"/>
      <c r="S18" s="32"/>
      <c r="T18" s="111"/>
      <c r="U18" s="32"/>
    </row>
    <row r="19" spans="1:21" ht="30" x14ac:dyDescent="0.25">
      <c r="A19" s="102"/>
      <c r="B19" s="39" t="s">
        <v>23</v>
      </c>
      <c r="C19" s="6">
        <v>273.10000000000002</v>
      </c>
      <c r="D19" s="30"/>
      <c r="E19" s="30"/>
      <c r="F19" s="30"/>
      <c r="G19" s="30"/>
      <c r="H19" s="30"/>
      <c r="I19" s="57">
        <v>100</v>
      </c>
      <c r="J19" s="6">
        <v>173.1</v>
      </c>
      <c r="K19" s="188" t="s">
        <v>114</v>
      </c>
      <c r="L19" s="190" t="s">
        <v>26</v>
      </c>
      <c r="M19" s="190" t="s">
        <v>16</v>
      </c>
      <c r="N19" s="20">
        <f t="shared" ref="N19" si="0">SUM(O19:U20)</f>
        <v>366.5</v>
      </c>
      <c r="O19" s="21"/>
      <c r="P19" s="21"/>
      <c r="Q19" s="21"/>
      <c r="R19" s="21"/>
      <c r="S19" s="20">
        <v>11</v>
      </c>
      <c r="T19" s="110">
        <v>178</v>
      </c>
      <c r="U19" s="108">
        <v>177.5</v>
      </c>
    </row>
    <row r="20" spans="1:21" ht="30" x14ac:dyDescent="0.25">
      <c r="A20" s="102"/>
      <c r="B20" s="39" t="s">
        <v>7</v>
      </c>
      <c r="C20" s="6">
        <v>4</v>
      </c>
      <c r="D20" s="30"/>
      <c r="E20" s="30"/>
      <c r="F20" s="30"/>
      <c r="G20" s="30"/>
      <c r="H20" s="30"/>
      <c r="I20" s="6">
        <v>2</v>
      </c>
      <c r="J20" s="6">
        <v>2</v>
      </c>
      <c r="K20" s="189"/>
      <c r="L20" s="191"/>
      <c r="M20" s="191"/>
      <c r="N20" s="32"/>
      <c r="O20" s="107"/>
      <c r="P20" s="107"/>
      <c r="Q20" s="107"/>
      <c r="R20" s="107"/>
      <c r="S20" s="32"/>
      <c r="T20" s="111"/>
      <c r="U20" s="108"/>
    </row>
    <row r="21" spans="1:21" ht="30" x14ac:dyDescent="0.25">
      <c r="A21" s="102"/>
      <c r="B21" s="39" t="s">
        <v>24</v>
      </c>
      <c r="C21" s="6">
        <v>232.5</v>
      </c>
      <c r="D21" s="30"/>
      <c r="E21" s="30"/>
      <c r="F21" s="30"/>
      <c r="G21" s="30"/>
      <c r="H21" s="30"/>
      <c r="I21" s="57">
        <v>100</v>
      </c>
      <c r="J21" s="6">
        <v>132.5</v>
      </c>
      <c r="K21" s="188" t="s">
        <v>115</v>
      </c>
      <c r="L21" s="190" t="s">
        <v>26</v>
      </c>
      <c r="M21" s="190" t="s">
        <v>16</v>
      </c>
      <c r="N21" s="20">
        <f>SUM(O21:U22)</f>
        <v>274</v>
      </c>
      <c r="O21" s="21"/>
      <c r="P21" s="21"/>
      <c r="Q21" s="21"/>
      <c r="R21" s="21"/>
      <c r="S21" s="20">
        <v>8.1999999999999993</v>
      </c>
      <c r="T21" s="110">
        <v>133</v>
      </c>
      <c r="U21" s="20">
        <v>132.80000000000001</v>
      </c>
    </row>
    <row r="22" spans="1:21" ht="30" x14ac:dyDescent="0.25">
      <c r="A22" s="102"/>
      <c r="B22" s="39" t="s">
        <v>7</v>
      </c>
      <c r="C22" s="6">
        <v>5</v>
      </c>
      <c r="D22" s="30"/>
      <c r="E22" s="30"/>
      <c r="F22" s="30"/>
      <c r="G22" s="30"/>
      <c r="H22" s="30"/>
      <c r="I22" s="6">
        <v>2</v>
      </c>
      <c r="J22" s="6">
        <v>3</v>
      </c>
      <c r="K22" s="189"/>
      <c r="L22" s="191"/>
      <c r="M22" s="191"/>
      <c r="N22" s="32"/>
      <c r="O22" s="107"/>
      <c r="P22" s="107"/>
      <c r="Q22" s="107"/>
      <c r="R22" s="107"/>
      <c r="S22" s="32"/>
      <c r="T22" s="111"/>
      <c r="U22" s="108"/>
    </row>
    <row r="23" spans="1:21" ht="30" x14ac:dyDescent="0.25">
      <c r="A23" s="102"/>
      <c r="B23" s="39" t="s">
        <v>24</v>
      </c>
      <c r="C23" s="6">
        <v>67.099999999999994</v>
      </c>
      <c r="D23" s="30"/>
      <c r="E23" s="30"/>
      <c r="F23" s="30"/>
      <c r="G23" s="30"/>
      <c r="H23" s="30"/>
      <c r="I23" s="57">
        <v>30</v>
      </c>
      <c r="J23" s="6">
        <v>37.1</v>
      </c>
      <c r="K23" s="188" t="s">
        <v>116</v>
      </c>
      <c r="L23" s="190" t="s">
        <v>26</v>
      </c>
      <c r="M23" s="190" t="s">
        <v>16</v>
      </c>
      <c r="N23" s="20">
        <f>SUM(O23:U24)</f>
        <v>370</v>
      </c>
      <c r="O23" s="21"/>
      <c r="P23" s="21"/>
      <c r="Q23" s="21"/>
      <c r="R23" s="21"/>
      <c r="S23" s="20">
        <v>11</v>
      </c>
      <c r="T23" s="110">
        <v>180</v>
      </c>
      <c r="U23" s="20">
        <v>179</v>
      </c>
    </row>
    <row r="24" spans="1:21" ht="48" customHeight="1" x14ac:dyDescent="0.25">
      <c r="A24" s="102"/>
      <c r="B24" s="39" t="s">
        <v>7</v>
      </c>
      <c r="C24" s="6">
        <v>1</v>
      </c>
      <c r="D24" s="30"/>
      <c r="E24" s="30"/>
      <c r="F24" s="30"/>
      <c r="G24" s="30"/>
      <c r="H24" s="30"/>
      <c r="I24" s="6">
        <v>1</v>
      </c>
      <c r="J24" s="30"/>
      <c r="K24" s="189"/>
      <c r="L24" s="191"/>
      <c r="M24" s="191"/>
      <c r="N24" s="32"/>
      <c r="O24" s="107"/>
      <c r="P24" s="107"/>
      <c r="Q24" s="107"/>
      <c r="R24" s="107"/>
      <c r="S24" s="32"/>
      <c r="T24" s="111"/>
      <c r="U24" s="32"/>
    </row>
    <row r="25" spans="1:21" ht="30" x14ac:dyDescent="0.25">
      <c r="A25" s="102"/>
      <c r="B25" s="39" t="s">
        <v>24</v>
      </c>
      <c r="C25" s="35">
        <v>425.5</v>
      </c>
      <c r="D25" s="30"/>
      <c r="E25" s="30"/>
      <c r="F25" s="30"/>
      <c r="G25" s="30"/>
      <c r="H25" s="30"/>
      <c r="I25" s="57">
        <v>200</v>
      </c>
      <c r="J25" s="6">
        <v>225.5</v>
      </c>
      <c r="K25" s="188" t="s">
        <v>117</v>
      </c>
      <c r="L25" s="190" t="s">
        <v>26</v>
      </c>
      <c r="M25" s="190" t="s">
        <v>16</v>
      </c>
      <c r="N25" s="7">
        <f>SUM(O25:U26)</f>
        <v>164.6</v>
      </c>
      <c r="O25" s="21"/>
      <c r="P25" s="21"/>
      <c r="Q25" s="21"/>
      <c r="R25" s="21"/>
      <c r="S25" s="20">
        <v>5</v>
      </c>
      <c r="T25" s="20">
        <v>80</v>
      </c>
      <c r="U25" s="108">
        <v>79.599999999999994</v>
      </c>
    </row>
    <row r="26" spans="1:21" ht="30" x14ac:dyDescent="0.25">
      <c r="A26" s="102"/>
      <c r="B26" s="120" t="s">
        <v>7</v>
      </c>
      <c r="C26" s="5">
        <v>5</v>
      </c>
      <c r="D26" s="36"/>
      <c r="E26" s="36"/>
      <c r="F26" s="36"/>
      <c r="G26" s="36"/>
      <c r="H26" s="36"/>
      <c r="I26" s="18">
        <v>2</v>
      </c>
      <c r="J26" s="18">
        <v>3</v>
      </c>
      <c r="K26" s="197"/>
      <c r="L26" s="191"/>
      <c r="M26" s="191"/>
      <c r="N26" s="11"/>
      <c r="O26" s="107"/>
      <c r="P26" s="107"/>
      <c r="Q26" s="107"/>
      <c r="R26" s="107"/>
      <c r="S26" s="32"/>
      <c r="T26" s="32"/>
      <c r="U26" s="32"/>
    </row>
    <row r="27" spans="1:21" ht="90" x14ac:dyDescent="0.25">
      <c r="A27" s="102"/>
      <c r="B27" s="39" t="s">
        <v>7</v>
      </c>
      <c r="C27" s="6">
        <v>1</v>
      </c>
      <c r="D27" s="30"/>
      <c r="E27" s="30"/>
      <c r="F27" s="30"/>
      <c r="G27" s="30"/>
      <c r="H27" s="30"/>
      <c r="I27" s="6">
        <v>1</v>
      </c>
      <c r="J27" s="30"/>
      <c r="K27" s="33" t="s">
        <v>118</v>
      </c>
      <c r="L27" s="35" t="s">
        <v>26</v>
      </c>
      <c r="M27" s="35" t="s">
        <v>16</v>
      </c>
      <c r="N27" s="37">
        <f>SUM(O27:U27)</f>
        <v>54.2</v>
      </c>
      <c r="O27" s="38"/>
      <c r="P27" s="38"/>
      <c r="Q27" s="38"/>
      <c r="R27" s="38"/>
      <c r="S27" s="34">
        <v>1.6</v>
      </c>
      <c r="T27" s="34">
        <v>52.6</v>
      </c>
      <c r="U27" s="38"/>
    </row>
    <row r="28" spans="1:21" ht="90.75" customHeight="1" x14ac:dyDescent="0.25">
      <c r="A28" s="102"/>
      <c r="B28" s="39" t="s">
        <v>73</v>
      </c>
      <c r="C28" s="6">
        <v>1</v>
      </c>
      <c r="D28" s="30"/>
      <c r="E28" s="30"/>
      <c r="F28" s="30"/>
      <c r="G28" s="30"/>
      <c r="H28" s="30"/>
      <c r="I28" s="30"/>
      <c r="J28" s="6">
        <v>1</v>
      </c>
      <c r="K28" s="139" t="s">
        <v>119</v>
      </c>
      <c r="L28" s="35" t="s">
        <v>21</v>
      </c>
      <c r="M28" s="35" t="s">
        <v>19</v>
      </c>
      <c r="N28" s="34">
        <f>SUM(O28:U28)</f>
        <v>309.2</v>
      </c>
      <c r="O28" s="38"/>
      <c r="P28" s="38"/>
      <c r="Q28" s="38"/>
      <c r="R28" s="38"/>
      <c r="S28" s="34">
        <v>9.1999999999999993</v>
      </c>
      <c r="T28" s="34">
        <v>150</v>
      </c>
      <c r="U28" s="34">
        <v>150</v>
      </c>
    </row>
    <row r="29" spans="1:21" ht="56.25" customHeight="1" x14ac:dyDescent="0.25">
      <c r="A29" s="102"/>
      <c r="B29" s="39" t="s">
        <v>80</v>
      </c>
      <c r="C29" s="6">
        <v>1</v>
      </c>
      <c r="D29" s="6">
        <v>1</v>
      </c>
      <c r="E29" s="6"/>
      <c r="F29" s="6"/>
      <c r="G29" s="30"/>
      <c r="H29" s="30"/>
      <c r="I29" s="6"/>
      <c r="J29" s="30"/>
      <c r="K29" s="188" t="s">
        <v>120</v>
      </c>
      <c r="L29" s="190" t="s">
        <v>26</v>
      </c>
      <c r="M29" s="203" t="s">
        <v>19</v>
      </c>
      <c r="N29" s="18">
        <f>SUM(O29:U29)</f>
        <v>17.308</v>
      </c>
      <c r="O29" s="18">
        <v>16.667000000000002</v>
      </c>
      <c r="P29" s="18">
        <v>0.64100000000000001</v>
      </c>
      <c r="Q29" s="36"/>
      <c r="R29" s="36"/>
      <c r="S29" s="18"/>
      <c r="T29" s="18"/>
      <c r="U29" s="21"/>
    </row>
    <row r="30" spans="1:21" ht="79.5" customHeight="1" x14ac:dyDescent="0.25">
      <c r="A30" s="102"/>
      <c r="B30" s="39" t="s">
        <v>70</v>
      </c>
      <c r="C30" s="6">
        <v>1</v>
      </c>
      <c r="D30" s="30"/>
      <c r="E30" s="6">
        <v>1</v>
      </c>
      <c r="F30" s="6"/>
      <c r="G30" s="30"/>
      <c r="H30" s="30"/>
      <c r="I30" s="6"/>
      <c r="J30" s="30"/>
      <c r="K30" s="189"/>
      <c r="L30" s="191"/>
      <c r="M30" s="204"/>
      <c r="N30" s="24"/>
      <c r="O30" s="24"/>
      <c r="P30" s="24"/>
      <c r="Q30" s="40"/>
      <c r="R30" s="40"/>
      <c r="S30" s="24"/>
      <c r="T30" s="24"/>
      <c r="U30" s="107"/>
    </row>
    <row r="31" spans="1:21" ht="15.75" x14ac:dyDescent="0.25">
      <c r="A31" s="192"/>
      <c r="B31" s="68" t="s">
        <v>57</v>
      </c>
      <c r="C31" s="41"/>
      <c r="D31" s="41"/>
      <c r="E31" s="41"/>
      <c r="F31" s="41"/>
      <c r="G31" s="41"/>
      <c r="H31" s="41"/>
      <c r="I31" s="41"/>
      <c r="J31" s="41"/>
      <c r="K31" s="42"/>
      <c r="L31" s="41"/>
      <c r="M31" s="43"/>
      <c r="N31" s="44"/>
      <c r="O31" s="45"/>
      <c r="P31" s="45"/>
      <c r="Q31" s="45"/>
      <c r="R31" s="45"/>
      <c r="S31" s="45"/>
      <c r="T31" s="45"/>
      <c r="U31" s="129"/>
    </row>
    <row r="32" spans="1:21" ht="42" customHeight="1" x14ac:dyDescent="0.25">
      <c r="A32" s="192"/>
      <c r="B32" s="119" t="s">
        <v>93</v>
      </c>
      <c r="C32" s="4">
        <f>SUM(D32:F32)</f>
        <v>868.69999999999993</v>
      </c>
      <c r="D32" s="4">
        <v>174.9</v>
      </c>
      <c r="E32" s="4">
        <v>346.9</v>
      </c>
      <c r="F32" s="4">
        <v>346.9</v>
      </c>
      <c r="G32" s="4"/>
      <c r="H32" s="4"/>
      <c r="I32" s="4"/>
      <c r="J32" s="4"/>
      <c r="K32" s="193" t="s">
        <v>121</v>
      </c>
      <c r="L32" s="195" t="s">
        <v>21</v>
      </c>
      <c r="M32" s="205" t="s">
        <v>19</v>
      </c>
      <c r="N32" s="124">
        <f>SUM(O32:U33)</f>
        <v>1416.3000000000002</v>
      </c>
      <c r="O32" s="7">
        <v>285.10000000000002</v>
      </c>
      <c r="P32" s="126">
        <v>565.6</v>
      </c>
      <c r="Q32" s="124">
        <v>565.6</v>
      </c>
      <c r="R32" s="124"/>
      <c r="S32" s="124"/>
      <c r="T32" s="7"/>
      <c r="U32" s="126"/>
    </row>
    <row r="33" spans="1:21" ht="50.25" customHeight="1" x14ac:dyDescent="0.25">
      <c r="A33" s="191"/>
      <c r="B33" s="39" t="s">
        <v>107</v>
      </c>
      <c r="C33" s="4">
        <f>SUM(D33:F33)</f>
        <v>185.8</v>
      </c>
      <c r="D33" s="6">
        <v>37.4</v>
      </c>
      <c r="E33" s="6">
        <v>74.2</v>
      </c>
      <c r="F33" s="6">
        <v>74.2</v>
      </c>
      <c r="G33" s="6"/>
      <c r="H33" s="6"/>
      <c r="I33" s="6"/>
      <c r="J33" s="6"/>
      <c r="K33" s="194"/>
      <c r="L33" s="196"/>
      <c r="M33" s="206"/>
      <c r="N33" s="125"/>
      <c r="O33" s="123"/>
      <c r="P33" s="127"/>
      <c r="Q33" s="128"/>
      <c r="R33" s="125"/>
      <c r="S33" s="125"/>
      <c r="T33" s="123"/>
      <c r="U33" s="131"/>
    </row>
    <row r="34" spans="1:21" ht="15" customHeight="1" x14ac:dyDescent="0.25">
      <c r="A34" s="4">
        <v>1</v>
      </c>
      <c r="B34" s="35">
        <v>2</v>
      </c>
      <c r="C34" s="6">
        <v>3</v>
      </c>
      <c r="D34" s="10">
        <v>4</v>
      </c>
      <c r="E34" s="10">
        <v>5</v>
      </c>
      <c r="F34" s="10">
        <v>6</v>
      </c>
      <c r="G34" s="10">
        <v>7</v>
      </c>
      <c r="H34" s="10">
        <v>8</v>
      </c>
      <c r="I34" s="10">
        <v>9</v>
      </c>
      <c r="J34" s="10">
        <v>10</v>
      </c>
      <c r="K34" s="35">
        <v>11</v>
      </c>
      <c r="L34" s="35">
        <v>12</v>
      </c>
      <c r="M34" s="35">
        <v>13</v>
      </c>
      <c r="N34" s="172">
        <v>14</v>
      </c>
      <c r="O34" s="10">
        <v>15</v>
      </c>
      <c r="P34" s="10">
        <v>16</v>
      </c>
      <c r="Q34" s="10">
        <v>17</v>
      </c>
      <c r="R34" s="10">
        <v>18</v>
      </c>
      <c r="S34" s="10">
        <v>19</v>
      </c>
      <c r="T34" s="10">
        <v>20</v>
      </c>
      <c r="U34" s="10">
        <v>21</v>
      </c>
    </row>
    <row r="35" spans="1:21" x14ac:dyDescent="0.25">
      <c r="A35" s="13"/>
      <c r="B35" s="77" t="s">
        <v>33</v>
      </c>
      <c r="C35" s="14"/>
      <c r="D35" s="14"/>
      <c r="E35" s="14"/>
      <c r="F35" s="14"/>
      <c r="G35" s="14"/>
      <c r="H35" s="14"/>
      <c r="I35" s="14"/>
      <c r="J35" s="14"/>
      <c r="K35" s="15"/>
      <c r="L35" s="15"/>
      <c r="M35" s="15"/>
      <c r="N35" s="16"/>
      <c r="O35" s="16"/>
      <c r="P35" s="16"/>
      <c r="Q35" s="16"/>
      <c r="R35" s="16"/>
      <c r="S35" s="16"/>
      <c r="T35" s="16"/>
      <c r="U35" s="46"/>
    </row>
    <row r="36" spans="1:21" ht="82.5" customHeight="1" x14ac:dyDescent="0.25">
      <c r="A36" s="102"/>
      <c r="B36" s="52" t="s">
        <v>22</v>
      </c>
      <c r="C36" s="57">
        <f>SUM(D36:J36)</f>
        <v>160</v>
      </c>
      <c r="D36" s="6"/>
      <c r="E36" s="6"/>
      <c r="F36" s="57">
        <v>10</v>
      </c>
      <c r="G36" s="57">
        <v>90</v>
      </c>
      <c r="H36" s="57">
        <v>60</v>
      </c>
      <c r="I36" s="6"/>
      <c r="J36" s="6"/>
      <c r="K36" s="188" t="s">
        <v>122</v>
      </c>
      <c r="L36" s="190" t="s">
        <v>74</v>
      </c>
      <c r="M36" s="190" t="s">
        <v>34</v>
      </c>
      <c r="N36" s="7">
        <f>SUM(O36:U37)</f>
        <v>15618</v>
      </c>
      <c r="O36" s="20"/>
      <c r="P36" s="20"/>
      <c r="Q36" s="20">
        <v>100</v>
      </c>
      <c r="R36" s="20">
        <v>8859</v>
      </c>
      <c r="S36" s="20">
        <v>6659</v>
      </c>
      <c r="T36" s="20"/>
      <c r="U36" s="20"/>
    </row>
    <row r="37" spans="1:21" ht="30" x14ac:dyDescent="0.25">
      <c r="A37" s="102"/>
      <c r="B37" s="52" t="s">
        <v>7</v>
      </c>
      <c r="C37" s="6">
        <v>5</v>
      </c>
      <c r="D37" s="6"/>
      <c r="E37" s="6"/>
      <c r="F37" s="6"/>
      <c r="G37" s="6">
        <v>2</v>
      </c>
      <c r="H37" s="6">
        <v>3</v>
      </c>
      <c r="I37" s="6"/>
      <c r="J37" s="6"/>
      <c r="K37" s="189"/>
      <c r="L37" s="191"/>
      <c r="M37" s="191"/>
      <c r="N37" s="11"/>
      <c r="O37" s="32"/>
      <c r="P37" s="32"/>
      <c r="Q37" s="32"/>
      <c r="R37" s="32"/>
      <c r="S37" s="32"/>
      <c r="T37" s="32"/>
      <c r="U37" s="32"/>
    </row>
    <row r="38" spans="1:21" ht="66" customHeight="1" x14ac:dyDescent="0.25">
      <c r="A38" s="102"/>
      <c r="B38" s="69" t="s">
        <v>23</v>
      </c>
      <c r="C38" s="6">
        <v>132.69999999999999</v>
      </c>
      <c r="D38" s="6"/>
      <c r="E38" s="6"/>
      <c r="F38" s="6"/>
      <c r="G38" s="6">
        <v>132.69999999999999</v>
      </c>
      <c r="H38" s="6"/>
      <c r="I38" s="6"/>
      <c r="J38" s="6"/>
      <c r="K38" s="188" t="s">
        <v>123</v>
      </c>
      <c r="L38" s="190" t="s">
        <v>74</v>
      </c>
      <c r="M38" s="190" t="s">
        <v>34</v>
      </c>
      <c r="N38" s="7">
        <f>SUM(O38:U39)</f>
        <v>128.90799999999999</v>
      </c>
      <c r="O38" s="20"/>
      <c r="P38" s="20"/>
      <c r="Q38" s="20"/>
      <c r="R38" s="20">
        <v>128.90799999999999</v>
      </c>
      <c r="S38" s="20"/>
      <c r="T38" s="20"/>
      <c r="U38" s="20"/>
    </row>
    <row r="39" spans="1:21" ht="44.25" customHeight="1" x14ac:dyDescent="0.25">
      <c r="A39" s="102"/>
      <c r="B39" s="69" t="s">
        <v>7</v>
      </c>
      <c r="C39" s="6">
        <v>7</v>
      </c>
      <c r="D39" s="6"/>
      <c r="E39" s="6"/>
      <c r="F39" s="6"/>
      <c r="G39" s="6">
        <v>7</v>
      </c>
      <c r="H39" s="6"/>
      <c r="I39" s="6"/>
      <c r="J39" s="6"/>
      <c r="K39" s="189"/>
      <c r="L39" s="191"/>
      <c r="M39" s="191"/>
      <c r="N39" s="11"/>
      <c r="O39" s="32"/>
      <c r="P39" s="32"/>
      <c r="Q39" s="32"/>
      <c r="R39" s="32"/>
      <c r="S39" s="32"/>
      <c r="T39" s="32"/>
      <c r="U39" s="32"/>
    </row>
    <row r="40" spans="1:21" ht="75" x14ac:dyDescent="0.25">
      <c r="A40" s="102"/>
      <c r="B40" s="69" t="s">
        <v>28</v>
      </c>
      <c r="C40" s="57">
        <v>8</v>
      </c>
      <c r="D40" s="6"/>
      <c r="E40" s="6"/>
      <c r="F40" s="6"/>
      <c r="G40" s="57">
        <v>8</v>
      </c>
      <c r="H40" s="6"/>
      <c r="I40" s="6"/>
      <c r="J40" s="6"/>
      <c r="K40" s="19" t="s">
        <v>124</v>
      </c>
      <c r="L40" s="5" t="s">
        <v>74</v>
      </c>
      <c r="M40" s="5" t="s">
        <v>34</v>
      </c>
      <c r="N40" s="20">
        <f>SUM(O40:U40)</f>
        <v>10</v>
      </c>
      <c r="O40" s="20"/>
      <c r="P40" s="20"/>
      <c r="Q40" s="20"/>
      <c r="R40" s="20">
        <v>10</v>
      </c>
      <c r="S40" s="20"/>
      <c r="T40" s="20"/>
      <c r="U40" s="20"/>
    </row>
    <row r="41" spans="1:21" ht="30" x14ac:dyDescent="0.25">
      <c r="A41" s="102"/>
      <c r="B41" s="69" t="s">
        <v>24</v>
      </c>
      <c r="C41" s="57">
        <v>32</v>
      </c>
      <c r="D41" s="6"/>
      <c r="E41" s="6"/>
      <c r="F41" s="6"/>
      <c r="G41" s="6"/>
      <c r="H41" s="57">
        <v>32</v>
      </c>
      <c r="I41" s="6"/>
      <c r="J41" s="6"/>
      <c r="K41" s="188" t="s">
        <v>125</v>
      </c>
      <c r="L41" s="190" t="s">
        <v>74</v>
      </c>
      <c r="M41" s="190" t="s">
        <v>34</v>
      </c>
      <c r="N41" s="20">
        <f>SUM(O41:U43)</f>
        <v>37.5</v>
      </c>
      <c r="O41" s="20"/>
      <c r="P41" s="20"/>
      <c r="Q41" s="20"/>
      <c r="R41" s="20"/>
      <c r="S41" s="20">
        <v>37.5</v>
      </c>
      <c r="T41" s="20"/>
      <c r="U41" s="20"/>
    </row>
    <row r="42" spans="1:21" ht="35.25" customHeight="1" x14ac:dyDescent="0.25">
      <c r="A42" s="102"/>
      <c r="B42" s="69" t="s">
        <v>7</v>
      </c>
      <c r="C42" s="6">
        <v>7</v>
      </c>
      <c r="D42" s="6"/>
      <c r="E42" s="6"/>
      <c r="F42" s="6"/>
      <c r="G42" s="6"/>
      <c r="H42" s="6">
        <v>7</v>
      </c>
      <c r="I42" s="6"/>
      <c r="J42" s="6"/>
      <c r="K42" s="197"/>
      <c r="L42" s="192"/>
      <c r="M42" s="192"/>
      <c r="N42" s="108"/>
      <c r="O42" s="108"/>
      <c r="P42" s="108"/>
      <c r="Q42" s="108"/>
      <c r="R42" s="108"/>
      <c r="S42" s="108"/>
      <c r="T42" s="108"/>
      <c r="U42" s="108"/>
    </row>
    <row r="43" spans="1:21" ht="30" customHeight="1" x14ac:dyDescent="0.25">
      <c r="A43" s="102"/>
      <c r="B43" s="69" t="s">
        <v>29</v>
      </c>
      <c r="C43" s="6">
        <v>13</v>
      </c>
      <c r="D43" s="6"/>
      <c r="E43" s="6"/>
      <c r="F43" s="6"/>
      <c r="G43" s="6"/>
      <c r="H43" s="6">
        <v>13</v>
      </c>
      <c r="I43" s="6"/>
      <c r="J43" s="6"/>
      <c r="K43" s="189"/>
      <c r="L43" s="191"/>
      <c r="M43" s="191"/>
      <c r="N43" s="32"/>
      <c r="O43" s="32"/>
      <c r="P43" s="32"/>
      <c r="Q43" s="32"/>
      <c r="R43" s="32"/>
      <c r="S43" s="32"/>
      <c r="T43" s="32"/>
      <c r="U43" s="32"/>
    </row>
    <row r="44" spans="1:21" ht="63" customHeight="1" x14ac:dyDescent="0.25">
      <c r="A44" s="102"/>
      <c r="B44" s="69" t="s">
        <v>30</v>
      </c>
      <c r="C44" s="57">
        <v>12</v>
      </c>
      <c r="D44" s="6"/>
      <c r="E44" s="6"/>
      <c r="F44" s="6"/>
      <c r="G44" s="6"/>
      <c r="H44" s="57">
        <v>12</v>
      </c>
      <c r="I44" s="6"/>
      <c r="J44" s="6"/>
      <c r="K44" s="188" t="s">
        <v>126</v>
      </c>
      <c r="L44" s="190" t="s">
        <v>74</v>
      </c>
      <c r="M44" s="190" t="s">
        <v>34</v>
      </c>
      <c r="N44" s="20">
        <f>SUM(O44:U44)</f>
        <v>8</v>
      </c>
      <c r="O44" s="20"/>
      <c r="P44" s="20"/>
      <c r="Q44" s="20"/>
      <c r="R44" s="20"/>
      <c r="S44" s="20">
        <v>8</v>
      </c>
      <c r="T44" s="20"/>
      <c r="U44" s="20"/>
    </row>
    <row r="45" spans="1:21" ht="30" x14ac:dyDescent="0.25">
      <c r="A45" s="102"/>
      <c r="B45" s="69" t="s">
        <v>7</v>
      </c>
      <c r="C45" s="6">
        <v>1</v>
      </c>
      <c r="D45" s="6"/>
      <c r="E45" s="6"/>
      <c r="F45" s="6"/>
      <c r="G45" s="6"/>
      <c r="H45" s="6">
        <v>1</v>
      </c>
      <c r="I45" s="6"/>
      <c r="J45" s="6"/>
      <c r="K45" s="189"/>
      <c r="L45" s="191"/>
      <c r="M45" s="191"/>
      <c r="N45" s="32"/>
      <c r="O45" s="32"/>
      <c r="P45" s="32"/>
      <c r="Q45" s="32"/>
      <c r="R45" s="32"/>
      <c r="S45" s="32"/>
      <c r="T45" s="32"/>
      <c r="U45" s="32"/>
    </row>
    <row r="46" spans="1:21" ht="59.25" customHeight="1" x14ac:dyDescent="0.25">
      <c r="A46" s="102"/>
      <c r="B46" s="69" t="s">
        <v>24</v>
      </c>
      <c r="C46" s="149">
        <v>10</v>
      </c>
      <c r="D46" s="6"/>
      <c r="E46" s="6"/>
      <c r="F46" s="6"/>
      <c r="G46" s="6"/>
      <c r="H46" s="6"/>
      <c r="I46" s="149">
        <v>10</v>
      </c>
      <c r="J46" s="6"/>
      <c r="K46" s="188" t="s">
        <v>127</v>
      </c>
      <c r="L46" s="190" t="s">
        <v>85</v>
      </c>
      <c r="M46" s="190" t="s">
        <v>16</v>
      </c>
      <c r="N46" s="20">
        <f>SUM(O46:U47)</f>
        <v>9.85</v>
      </c>
      <c r="O46" s="20"/>
      <c r="P46" s="20"/>
      <c r="Q46" s="20"/>
      <c r="R46" s="20"/>
      <c r="S46" s="20"/>
      <c r="T46" s="20">
        <v>9.85</v>
      </c>
      <c r="U46" s="20"/>
    </row>
    <row r="47" spans="1:21" ht="30" x14ac:dyDescent="0.25">
      <c r="A47" s="102"/>
      <c r="B47" s="115" t="s">
        <v>7</v>
      </c>
      <c r="C47" s="5">
        <v>1</v>
      </c>
      <c r="D47" s="18"/>
      <c r="E47" s="18"/>
      <c r="F47" s="18"/>
      <c r="G47" s="18"/>
      <c r="H47" s="18"/>
      <c r="I47" s="5">
        <v>1</v>
      </c>
      <c r="J47" s="18"/>
      <c r="K47" s="189"/>
      <c r="L47" s="191"/>
      <c r="M47" s="191"/>
      <c r="N47" s="32"/>
      <c r="O47" s="32"/>
      <c r="P47" s="32"/>
      <c r="Q47" s="32"/>
      <c r="R47" s="32"/>
      <c r="S47" s="32"/>
      <c r="T47" s="32"/>
      <c r="U47" s="32"/>
    </row>
    <row r="48" spans="1:21" ht="60" customHeight="1" x14ac:dyDescent="0.25">
      <c r="A48" s="102"/>
      <c r="B48" s="69" t="s">
        <v>24</v>
      </c>
      <c r="C48" s="149">
        <v>257</v>
      </c>
      <c r="D48" s="6"/>
      <c r="E48" s="149">
        <v>257</v>
      </c>
      <c r="F48" s="6"/>
      <c r="G48" s="6"/>
      <c r="H48" s="6"/>
      <c r="I48" s="6"/>
      <c r="J48" s="6"/>
      <c r="K48" s="188" t="s">
        <v>128</v>
      </c>
      <c r="L48" s="190" t="s">
        <v>74</v>
      </c>
      <c r="M48" s="190" t="s">
        <v>34</v>
      </c>
      <c r="N48" s="20">
        <f>SUM(O48:U49)</f>
        <v>2200</v>
      </c>
      <c r="O48" s="20"/>
      <c r="P48" s="20">
        <v>2200</v>
      </c>
      <c r="Q48" s="20"/>
      <c r="R48" s="20"/>
      <c r="S48" s="20"/>
      <c r="T48" s="20"/>
      <c r="U48" s="20"/>
    </row>
    <row r="49" spans="1:23" ht="37.9" customHeight="1" x14ac:dyDescent="0.25">
      <c r="A49" s="102"/>
      <c r="B49" s="115" t="s">
        <v>31</v>
      </c>
      <c r="C49" s="5">
        <v>30</v>
      </c>
      <c r="D49" s="18"/>
      <c r="E49" s="5">
        <v>30</v>
      </c>
      <c r="F49" s="18"/>
      <c r="G49" s="18"/>
      <c r="H49" s="18"/>
      <c r="I49" s="18"/>
      <c r="J49" s="18"/>
      <c r="K49" s="189"/>
      <c r="L49" s="191"/>
      <c r="M49" s="191"/>
      <c r="N49" s="32"/>
      <c r="O49" s="32"/>
      <c r="P49" s="32"/>
      <c r="Q49" s="32"/>
      <c r="R49" s="32"/>
      <c r="S49" s="32"/>
      <c r="T49" s="32"/>
      <c r="U49" s="32"/>
    </row>
    <row r="50" spans="1:23" ht="67.5" customHeight="1" x14ac:dyDescent="0.25">
      <c r="A50" s="102"/>
      <c r="B50" s="69" t="s">
        <v>76</v>
      </c>
      <c r="C50" s="35">
        <v>100</v>
      </c>
      <c r="D50" s="6"/>
      <c r="E50" s="6"/>
      <c r="F50" s="35">
        <v>100</v>
      </c>
      <c r="G50" s="6"/>
      <c r="H50" s="6"/>
      <c r="I50" s="6"/>
      <c r="J50" s="6"/>
      <c r="K50" s="198" t="s">
        <v>129</v>
      </c>
      <c r="L50" s="190" t="s">
        <v>74</v>
      </c>
      <c r="M50" s="190" t="s">
        <v>34</v>
      </c>
      <c r="N50" s="7">
        <f>SUM(O50:U51)</f>
        <v>10</v>
      </c>
      <c r="O50" s="20"/>
      <c r="P50" s="20"/>
      <c r="Q50" s="20">
        <v>10</v>
      </c>
      <c r="R50" s="20"/>
      <c r="S50" s="20"/>
      <c r="T50" s="20"/>
      <c r="U50" s="20"/>
    </row>
    <row r="51" spans="1:23" ht="30" x14ac:dyDescent="0.25">
      <c r="A51" s="102"/>
      <c r="B51" s="115" t="s">
        <v>32</v>
      </c>
      <c r="C51" s="5">
        <v>29</v>
      </c>
      <c r="D51" s="18"/>
      <c r="E51" s="18"/>
      <c r="F51" s="5">
        <v>29</v>
      </c>
      <c r="G51" s="18"/>
      <c r="H51" s="18"/>
      <c r="I51" s="18"/>
      <c r="J51" s="18"/>
      <c r="K51" s="199"/>
      <c r="L51" s="191"/>
      <c r="M51" s="191"/>
      <c r="N51" s="11"/>
      <c r="O51" s="32"/>
      <c r="P51" s="32"/>
      <c r="Q51" s="32"/>
      <c r="R51" s="32"/>
      <c r="S51" s="32"/>
      <c r="T51" s="32"/>
      <c r="U51" s="32"/>
    </row>
    <row r="52" spans="1:23" ht="33" customHeight="1" x14ac:dyDescent="0.25">
      <c r="A52" s="102"/>
      <c r="B52" s="69" t="s">
        <v>24</v>
      </c>
      <c r="C52" s="35">
        <v>48.5</v>
      </c>
      <c r="D52" s="6"/>
      <c r="E52" s="6"/>
      <c r="F52" s="6"/>
      <c r="G52" s="6"/>
      <c r="H52" s="35">
        <v>48.5</v>
      </c>
      <c r="I52" s="6"/>
      <c r="J52" s="6"/>
      <c r="K52" s="188" t="s">
        <v>130</v>
      </c>
      <c r="L52" s="190" t="s">
        <v>74</v>
      </c>
      <c r="M52" s="190" t="s">
        <v>34</v>
      </c>
      <c r="N52" s="7">
        <f>SUM(O52:U53)</f>
        <v>150</v>
      </c>
      <c r="O52" s="20"/>
      <c r="P52" s="20"/>
      <c r="Q52" s="20"/>
      <c r="R52" s="20"/>
      <c r="S52" s="20">
        <v>150</v>
      </c>
      <c r="T52" s="20"/>
      <c r="U52" s="20"/>
    </row>
    <row r="53" spans="1:23" ht="66" customHeight="1" x14ac:dyDescent="0.25">
      <c r="A53" s="103"/>
      <c r="B53" s="69" t="s">
        <v>7</v>
      </c>
      <c r="C53" s="35">
        <v>5</v>
      </c>
      <c r="D53" s="6"/>
      <c r="E53" s="6"/>
      <c r="F53" s="6"/>
      <c r="G53" s="6"/>
      <c r="H53" s="35">
        <v>5</v>
      </c>
      <c r="I53" s="6"/>
      <c r="J53" s="6"/>
      <c r="K53" s="189"/>
      <c r="L53" s="191"/>
      <c r="M53" s="191"/>
      <c r="N53" s="11"/>
      <c r="O53" s="32"/>
      <c r="P53" s="32"/>
      <c r="Q53" s="32"/>
      <c r="R53" s="32"/>
      <c r="S53" s="32"/>
      <c r="T53" s="32"/>
      <c r="U53" s="32"/>
    </row>
    <row r="54" spans="1:23" x14ac:dyDescent="0.25">
      <c r="A54" s="4">
        <v>1</v>
      </c>
      <c r="B54" s="35">
        <v>2</v>
      </c>
      <c r="C54" s="6">
        <v>3</v>
      </c>
      <c r="D54" s="10">
        <v>4</v>
      </c>
      <c r="E54" s="10">
        <v>5</v>
      </c>
      <c r="F54" s="10">
        <v>6</v>
      </c>
      <c r="G54" s="10">
        <v>7</v>
      </c>
      <c r="H54" s="10">
        <v>8</v>
      </c>
      <c r="I54" s="10">
        <v>9</v>
      </c>
      <c r="J54" s="10">
        <v>10</v>
      </c>
      <c r="K54" s="35">
        <v>11</v>
      </c>
      <c r="L54" s="35">
        <v>12</v>
      </c>
      <c r="M54" s="35">
        <v>13</v>
      </c>
      <c r="N54" s="172">
        <v>14</v>
      </c>
      <c r="O54" s="10">
        <v>15</v>
      </c>
      <c r="P54" s="10">
        <v>16</v>
      </c>
      <c r="Q54" s="10">
        <v>17</v>
      </c>
      <c r="R54" s="10">
        <v>18</v>
      </c>
      <c r="S54" s="10">
        <v>19</v>
      </c>
      <c r="T54" s="10">
        <v>20</v>
      </c>
      <c r="U54" s="10">
        <v>21</v>
      </c>
    </row>
    <row r="55" spans="1:23" ht="126.75" customHeight="1" x14ac:dyDescent="0.25">
      <c r="A55" s="102"/>
      <c r="B55" s="69" t="s">
        <v>23</v>
      </c>
      <c r="C55" s="57">
        <v>591</v>
      </c>
      <c r="D55" s="6"/>
      <c r="E55" s="6"/>
      <c r="F55" s="57">
        <v>591</v>
      </c>
      <c r="G55" s="6"/>
      <c r="H55" s="6"/>
      <c r="I55" s="6"/>
      <c r="J55" s="6"/>
      <c r="K55" s="47" t="s">
        <v>131</v>
      </c>
      <c r="L55" s="35" t="s">
        <v>74</v>
      </c>
      <c r="M55" s="35" t="s">
        <v>34</v>
      </c>
      <c r="N55" s="34">
        <f>SUM(O55:U55)</f>
        <v>5400</v>
      </c>
      <c r="O55" s="34"/>
      <c r="P55" s="34"/>
      <c r="Q55" s="34">
        <v>5400</v>
      </c>
      <c r="R55" s="34"/>
      <c r="S55" s="34"/>
      <c r="T55" s="34"/>
      <c r="U55" s="34"/>
    </row>
    <row r="56" spans="1:23" ht="75.75" customHeight="1" x14ac:dyDescent="0.25">
      <c r="A56" s="102"/>
      <c r="B56" s="69" t="s">
        <v>24</v>
      </c>
      <c r="C56" s="149">
        <v>32</v>
      </c>
      <c r="D56" s="6"/>
      <c r="E56" s="6"/>
      <c r="F56" s="35"/>
      <c r="G56" s="6"/>
      <c r="H56" s="6"/>
      <c r="I56" s="149">
        <v>32</v>
      </c>
      <c r="J56" s="6"/>
      <c r="K56" s="188" t="s">
        <v>132</v>
      </c>
      <c r="L56" s="190" t="s">
        <v>74</v>
      </c>
      <c r="M56" s="190" t="s">
        <v>34</v>
      </c>
      <c r="N56" s="7">
        <f>SUM(O56:U57)</f>
        <v>100</v>
      </c>
      <c r="O56" s="20"/>
      <c r="P56" s="20"/>
      <c r="Q56" s="20"/>
      <c r="R56" s="20"/>
      <c r="S56" s="20"/>
      <c r="T56" s="20">
        <v>100</v>
      </c>
      <c r="U56" s="20"/>
    </row>
    <row r="57" spans="1:23" ht="36" customHeight="1" x14ac:dyDescent="0.25">
      <c r="A57" s="102"/>
      <c r="B57" s="115" t="s">
        <v>7</v>
      </c>
      <c r="C57" s="35">
        <v>7</v>
      </c>
      <c r="D57" s="6"/>
      <c r="E57" s="6"/>
      <c r="F57" s="35"/>
      <c r="G57" s="6"/>
      <c r="H57" s="6"/>
      <c r="I57" s="35">
        <v>7</v>
      </c>
      <c r="J57" s="6"/>
      <c r="K57" s="189"/>
      <c r="L57" s="191"/>
      <c r="M57" s="191"/>
      <c r="N57" s="11"/>
      <c r="O57" s="32"/>
      <c r="P57" s="32"/>
      <c r="Q57" s="32"/>
      <c r="R57" s="32"/>
      <c r="S57" s="32"/>
      <c r="T57" s="32"/>
      <c r="U57" s="32"/>
    </row>
    <row r="58" spans="1:23" ht="247.5" customHeight="1" x14ac:dyDescent="0.25">
      <c r="A58" s="102"/>
      <c r="B58" s="69" t="s">
        <v>80</v>
      </c>
      <c r="C58" s="6">
        <v>1</v>
      </c>
      <c r="D58" s="6"/>
      <c r="E58" s="6"/>
      <c r="F58" s="6"/>
      <c r="G58" s="6">
        <v>1</v>
      </c>
      <c r="H58" s="6"/>
      <c r="I58" s="6"/>
      <c r="J58" s="6"/>
      <c r="K58" s="47" t="s">
        <v>133</v>
      </c>
      <c r="L58" s="140" t="s">
        <v>94</v>
      </c>
      <c r="M58" s="35" t="s">
        <v>16</v>
      </c>
      <c r="N58" s="34">
        <f>SUM(O58:U58)</f>
        <v>10</v>
      </c>
      <c r="O58" s="34"/>
      <c r="P58" s="34"/>
      <c r="Q58" s="34"/>
      <c r="R58" s="34">
        <v>10</v>
      </c>
      <c r="S58" s="34"/>
      <c r="T58" s="34"/>
      <c r="U58" s="34"/>
    </row>
    <row r="59" spans="1:23" ht="16.5" customHeight="1" x14ac:dyDescent="0.25">
      <c r="A59" s="102"/>
      <c r="B59" s="77" t="s">
        <v>39</v>
      </c>
      <c r="C59" s="48"/>
      <c r="D59" s="48"/>
      <c r="E59" s="48"/>
      <c r="F59" s="48"/>
      <c r="G59" s="48"/>
      <c r="H59" s="48"/>
      <c r="I59" s="48"/>
      <c r="J59" s="48"/>
      <c r="K59" s="49"/>
      <c r="L59" s="49"/>
      <c r="M59" s="49"/>
      <c r="N59" s="50"/>
      <c r="O59" s="50"/>
      <c r="P59" s="50"/>
      <c r="Q59" s="50"/>
      <c r="R59" s="50"/>
      <c r="S59" s="50"/>
      <c r="T59" s="50"/>
      <c r="U59" s="51"/>
    </row>
    <row r="60" spans="1:23" ht="33.75" customHeight="1" x14ac:dyDescent="0.25">
      <c r="A60" s="102"/>
      <c r="B60" s="52" t="s">
        <v>22</v>
      </c>
      <c r="C60" s="6">
        <f>SUM(D60:J60)</f>
        <v>40.9</v>
      </c>
      <c r="D60" s="6">
        <v>22.7</v>
      </c>
      <c r="E60" s="6">
        <v>18.2</v>
      </c>
      <c r="F60" s="6"/>
      <c r="G60" s="6"/>
      <c r="H60" s="6"/>
      <c r="I60" s="6"/>
      <c r="J60" s="6"/>
      <c r="K60" s="188" t="s">
        <v>134</v>
      </c>
      <c r="L60" s="190" t="s">
        <v>108</v>
      </c>
      <c r="M60" s="190" t="s">
        <v>19</v>
      </c>
      <c r="N60" s="20">
        <f>SUM(O60:U61)</f>
        <v>350</v>
      </c>
      <c r="O60" s="20"/>
      <c r="P60" s="20">
        <v>239.04400000000001</v>
      </c>
      <c r="Q60" s="20">
        <v>110.956</v>
      </c>
      <c r="R60" s="20"/>
      <c r="S60" s="20"/>
      <c r="T60" s="20"/>
      <c r="U60" s="20"/>
    </row>
    <row r="61" spans="1:23" ht="33" customHeight="1" x14ac:dyDescent="0.25">
      <c r="A61" s="102"/>
      <c r="B61" s="70" t="s">
        <v>7</v>
      </c>
      <c r="C61" s="6">
        <f t="shared" ref="C61:C63" si="1">SUM(D61:J61)</f>
        <v>1</v>
      </c>
      <c r="D61" s="6">
        <v>1</v>
      </c>
      <c r="E61" s="6"/>
      <c r="F61" s="6"/>
      <c r="G61" s="6"/>
      <c r="H61" s="6"/>
      <c r="I61" s="6"/>
      <c r="J61" s="6"/>
      <c r="K61" s="197"/>
      <c r="L61" s="192"/>
      <c r="M61" s="191"/>
      <c r="N61" s="32"/>
      <c r="O61" s="32"/>
      <c r="P61" s="32"/>
      <c r="Q61" s="32"/>
      <c r="R61" s="32"/>
      <c r="S61" s="32"/>
      <c r="T61" s="32"/>
      <c r="U61" s="32"/>
    </row>
    <row r="62" spans="1:23" ht="34.5" customHeight="1" x14ac:dyDescent="0.25">
      <c r="A62" s="102"/>
      <c r="B62" s="70" t="s">
        <v>35</v>
      </c>
      <c r="C62" s="6">
        <f t="shared" si="1"/>
        <v>6</v>
      </c>
      <c r="D62" s="6">
        <v>4</v>
      </c>
      <c r="E62" s="6">
        <v>2</v>
      </c>
      <c r="F62" s="6"/>
      <c r="G62" s="6"/>
      <c r="H62" s="30"/>
      <c r="I62" s="30"/>
      <c r="J62" s="30"/>
      <c r="K62" s="197"/>
      <c r="L62" s="192"/>
      <c r="M62" s="203" t="s">
        <v>16</v>
      </c>
      <c r="N62" s="20">
        <f>SUM(O62:U63)</f>
        <v>5.0199999999999996</v>
      </c>
      <c r="O62" s="20">
        <v>3.02</v>
      </c>
      <c r="P62" s="20">
        <v>2</v>
      </c>
      <c r="Q62" s="20"/>
      <c r="R62" s="20"/>
      <c r="S62" s="21"/>
      <c r="T62" s="21"/>
      <c r="U62" s="21"/>
      <c r="V62" s="3"/>
    </row>
    <row r="63" spans="1:23" ht="54" customHeight="1" x14ac:dyDescent="0.25">
      <c r="A63" s="102"/>
      <c r="B63" s="39" t="s">
        <v>36</v>
      </c>
      <c r="C63" s="6">
        <f t="shared" si="1"/>
        <v>2</v>
      </c>
      <c r="D63" s="6">
        <v>2</v>
      </c>
      <c r="E63" s="6"/>
      <c r="F63" s="6"/>
      <c r="G63" s="6"/>
      <c r="H63" s="6"/>
      <c r="I63" s="6"/>
      <c r="J63" s="6"/>
      <c r="K63" s="189"/>
      <c r="L63" s="191"/>
      <c r="M63" s="204"/>
      <c r="N63" s="32"/>
      <c r="O63" s="32"/>
      <c r="P63" s="32"/>
      <c r="Q63" s="32"/>
      <c r="R63" s="32"/>
      <c r="S63" s="107"/>
      <c r="T63" s="107"/>
      <c r="U63" s="107"/>
    </row>
    <row r="64" spans="1:23" ht="66" customHeight="1" x14ac:dyDescent="0.25">
      <c r="A64" s="102"/>
      <c r="B64" s="39" t="s">
        <v>24</v>
      </c>
      <c r="C64" s="6">
        <f>SUM(D64:E64)</f>
        <v>61.9</v>
      </c>
      <c r="D64" s="57">
        <v>16</v>
      </c>
      <c r="E64" s="6">
        <v>45.9</v>
      </c>
      <c r="F64" s="6"/>
      <c r="G64" s="6"/>
      <c r="H64" s="6"/>
      <c r="I64" s="6"/>
      <c r="J64" s="6"/>
      <c r="K64" s="188" t="s">
        <v>135</v>
      </c>
      <c r="L64" s="190" t="s">
        <v>75</v>
      </c>
      <c r="M64" s="203" t="s">
        <v>19</v>
      </c>
      <c r="N64" s="20">
        <f>SUM(O64:U66)</f>
        <v>8827</v>
      </c>
      <c r="O64" s="20">
        <v>2600</v>
      </c>
      <c r="P64" s="20">
        <v>4022</v>
      </c>
      <c r="Q64" s="20">
        <v>2205</v>
      </c>
      <c r="R64" s="20"/>
      <c r="S64" s="20"/>
      <c r="T64" s="20"/>
      <c r="U64" s="20"/>
      <c r="W64" s="3"/>
    </row>
    <row r="65" spans="1:21" ht="36" customHeight="1" x14ac:dyDescent="0.25">
      <c r="A65" s="102"/>
      <c r="B65" s="39" t="s">
        <v>7</v>
      </c>
      <c r="C65" s="6">
        <v>2</v>
      </c>
      <c r="D65" s="6"/>
      <c r="E65" s="6">
        <v>2</v>
      </c>
      <c r="F65" s="6"/>
      <c r="G65" s="6"/>
      <c r="H65" s="6"/>
      <c r="I65" s="6"/>
      <c r="J65" s="6"/>
      <c r="K65" s="197"/>
      <c r="L65" s="192"/>
      <c r="M65" s="228"/>
      <c r="N65" s="108"/>
      <c r="O65" s="108"/>
      <c r="P65" s="108"/>
      <c r="Q65" s="108"/>
      <c r="R65" s="108"/>
      <c r="S65" s="108"/>
      <c r="T65" s="108"/>
      <c r="U65" s="108"/>
    </row>
    <row r="66" spans="1:21" s="53" customFormat="1" ht="270.75" customHeight="1" x14ac:dyDescent="0.25">
      <c r="A66" s="103"/>
      <c r="B66" s="141" t="s">
        <v>95</v>
      </c>
      <c r="C66" s="4">
        <v>10</v>
      </c>
      <c r="D66" s="4"/>
      <c r="E66" s="4"/>
      <c r="F66" s="4">
        <v>10</v>
      </c>
      <c r="G66" s="4"/>
      <c r="H66" s="4"/>
      <c r="I66" s="4"/>
      <c r="J66" s="4"/>
      <c r="K66" s="189"/>
      <c r="L66" s="191"/>
      <c r="M66" s="204"/>
      <c r="N66" s="32"/>
      <c r="O66" s="32"/>
      <c r="P66" s="32"/>
      <c r="Q66" s="32"/>
      <c r="R66" s="32"/>
      <c r="S66" s="32"/>
      <c r="T66" s="32"/>
      <c r="U66" s="32"/>
    </row>
    <row r="67" spans="1:21" ht="18" customHeight="1" x14ac:dyDescent="0.25">
      <c r="A67" s="4">
        <v>1</v>
      </c>
      <c r="B67" s="35">
        <v>2</v>
      </c>
      <c r="C67" s="6">
        <v>3</v>
      </c>
      <c r="D67" s="6">
        <v>4</v>
      </c>
      <c r="E67" s="6">
        <v>5</v>
      </c>
      <c r="F67" s="6">
        <v>6</v>
      </c>
      <c r="G67" s="6">
        <v>7</v>
      </c>
      <c r="H67" s="6">
        <v>8</v>
      </c>
      <c r="I67" s="6">
        <v>9</v>
      </c>
      <c r="J67" s="6">
        <v>10</v>
      </c>
      <c r="K67" s="35">
        <v>11</v>
      </c>
      <c r="L67" s="35">
        <v>12</v>
      </c>
      <c r="M67" s="35">
        <v>13</v>
      </c>
      <c r="N67" s="172">
        <v>14</v>
      </c>
      <c r="O67" s="6">
        <v>15</v>
      </c>
      <c r="P67" s="6">
        <v>16</v>
      </c>
      <c r="Q67" s="6">
        <v>17</v>
      </c>
      <c r="R67" s="6">
        <v>18</v>
      </c>
      <c r="S67" s="6">
        <v>19</v>
      </c>
      <c r="T67" s="6">
        <v>20</v>
      </c>
      <c r="U67" s="6">
        <v>21</v>
      </c>
    </row>
    <row r="68" spans="1:21" s="53" customFormat="1" ht="30" x14ac:dyDescent="0.25">
      <c r="A68" s="102"/>
      <c r="B68" s="39" t="s">
        <v>37</v>
      </c>
      <c r="C68" s="6">
        <v>1</v>
      </c>
      <c r="D68" s="6"/>
      <c r="E68" s="6">
        <v>1</v>
      </c>
      <c r="F68" s="30"/>
      <c r="G68" s="30"/>
      <c r="H68" s="30"/>
      <c r="I68" s="6"/>
      <c r="J68" s="6"/>
      <c r="K68" s="188" t="s">
        <v>136</v>
      </c>
      <c r="L68" s="190" t="s">
        <v>21</v>
      </c>
      <c r="M68" s="190" t="s">
        <v>19</v>
      </c>
      <c r="N68" s="20">
        <f>SUM(O68:Q69)</f>
        <v>2</v>
      </c>
      <c r="O68" s="113"/>
      <c r="P68" s="20">
        <v>2</v>
      </c>
      <c r="Q68" s="20"/>
      <c r="R68" s="21"/>
      <c r="S68" s="20"/>
      <c r="T68" s="20"/>
      <c r="U68" s="20"/>
    </row>
    <row r="69" spans="1:21" ht="95.25" customHeight="1" x14ac:dyDescent="0.25">
      <c r="A69" s="102"/>
      <c r="B69" s="39" t="s">
        <v>38</v>
      </c>
      <c r="C69" s="6">
        <v>1</v>
      </c>
      <c r="D69" s="6"/>
      <c r="E69" s="6"/>
      <c r="F69" s="6">
        <v>1</v>
      </c>
      <c r="G69" s="6"/>
      <c r="H69" s="6"/>
      <c r="I69" s="6"/>
      <c r="J69" s="6"/>
      <c r="K69" s="189"/>
      <c r="L69" s="191"/>
      <c r="M69" s="191"/>
      <c r="N69" s="32"/>
      <c r="O69" s="114"/>
      <c r="P69" s="32"/>
      <c r="Q69" s="32"/>
      <c r="R69" s="107"/>
      <c r="S69" s="32"/>
      <c r="T69" s="32"/>
      <c r="U69" s="32"/>
    </row>
    <row r="70" spans="1:21" ht="90" x14ac:dyDescent="0.25">
      <c r="A70" s="102"/>
      <c r="B70" s="39" t="s">
        <v>70</v>
      </c>
      <c r="C70" s="6">
        <v>1</v>
      </c>
      <c r="D70" s="6"/>
      <c r="E70" s="6">
        <v>1</v>
      </c>
      <c r="F70" s="6"/>
      <c r="G70" s="30"/>
      <c r="H70" s="30"/>
      <c r="I70" s="6"/>
      <c r="J70" s="30"/>
      <c r="K70" s="47" t="s">
        <v>137</v>
      </c>
      <c r="L70" s="35" t="s">
        <v>21</v>
      </c>
      <c r="M70" s="35" t="s">
        <v>19</v>
      </c>
      <c r="N70" s="34">
        <f>SUM(O70:U70)</f>
        <v>5.5</v>
      </c>
      <c r="O70" s="34"/>
      <c r="P70" s="34">
        <v>5.5</v>
      </c>
      <c r="Q70" s="54"/>
      <c r="R70" s="54"/>
      <c r="S70" s="6"/>
      <c r="T70" s="6"/>
      <c r="U70" s="38"/>
    </row>
    <row r="71" spans="1:21" x14ac:dyDescent="0.25">
      <c r="A71" s="102"/>
      <c r="B71" s="77" t="s">
        <v>40</v>
      </c>
      <c r="C71" s="48"/>
      <c r="D71" s="48"/>
      <c r="E71" s="48"/>
      <c r="F71" s="48"/>
      <c r="G71" s="48"/>
      <c r="H71" s="48"/>
      <c r="I71" s="48"/>
      <c r="J71" s="48"/>
      <c r="K71" s="49"/>
      <c r="L71" s="49"/>
      <c r="M71" s="49"/>
      <c r="N71" s="50"/>
      <c r="O71" s="50"/>
      <c r="P71" s="50"/>
      <c r="Q71" s="50"/>
      <c r="R71" s="50"/>
      <c r="S71" s="50"/>
      <c r="T71" s="50"/>
      <c r="U71" s="51"/>
    </row>
    <row r="72" spans="1:21" ht="30" x14ac:dyDescent="0.25">
      <c r="A72" s="102"/>
      <c r="B72" s="52" t="s">
        <v>22</v>
      </c>
      <c r="C72" s="6">
        <f>SUM(D72:J72)</f>
        <v>81.400000000000006</v>
      </c>
      <c r="D72" s="6">
        <v>11.4</v>
      </c>
      <c r="E72" s="57">
        <v>15</v>
      </c>
      <c r="F72" s="57">
        <v>15</v>
      </c>
      <c r="G72" s="57">
        <v>15</v>
      </c>
      <c r="H72" s="57">
        <v>15</v>
      </c>
      <c r="I72" s="57">
        <v>10</v>
      </c>
      <c r="J72" s="6"/>
      <c r="K72" s="188" t="s">
        <v>138</v>
      </c>
      <c r="L72" s="190" t="s">
        <v>21</v>
      </c>
      <c r="M72" s="5" t="s">
        <v>19</v>
      </c>
      <c r="N72" s="7">
        <f>SUM(O72:U72)</f>
        <v>35</v>
      </c>
      <c r="O72" s="34">
        <v>5</v>
      </c>
      <c r="P72" s="34">
        <v>5</v>
      </c>
      <c r="Q72" s="34">
        <v>5</v>
      </c>
      <c r="R72" s="34">
        <v>5</v>
      </c>
      <c r="S72" s="34">
        <v>5</v>
      </c>
      <c r="T72" s="34">
        <v>5</v>
      </c>
      <c r="U72" s="34">
        <v>5</v>
      </c>
    </row>
    <row r="73" spans="1:21" ht="37.5" customHeight="1" x14ac:dyDescent="0.25">
      <c r="A73" s="102"/>
      <c r="B73" s="31" t="s">
        <v>7</v>
      </c>
      <c r="C73" s="6">
        <f>SUM(D73:J73)</f>
        <v>7</v>
      </c>
      <c r="D73" s="6">
        <v>1</v>
      </c>
      <c r="E73" s="6">
        <v>1</v>
      </c>
      <c r="F73" s="6">
        <v>1</v>
      </c>
      <c r="G73" s="6">
        <v>1</v>
      </c>
      <c r="H73" s="6">
        <v>1</v>
      </c>
      <c r="I73" s="6">
        <v>1</v>
      </c>
      <c r="J73" s="6">
        <v>1</v>
      </c>
      <c r="K73" s="189"/>
      <c r="L73" s="191"/>
      <c r="M73" s="35" t="s">
        <v>34</v>
      </c>
      <c r="N73" s="7">
        <f>SUM(O73:U73)</f>
        <v>365</v>
      </c>
      <c r="O73" s="32"/>
      <c r="P73" s="32">
        <v>60</v>
      </c>
      <c r="Q73" s="32">
        <v>60</v>
      </c>
      <c r="R73" s="32">
        <v>60</v>
      </c>
      <c r="S73" s="32">
        <v>60</v>
      </c>
      <c r="T73" s="32">
        <v>60</v>
      </c>
      <c r="U73" s="32">
        <v>65</v>
      </c>
    </row>
    <row r="74" spans="1:21" ht="43.5" customHeight="1" x14ac:dyDescent="0.25">
      <c r="A74" s="102"/>
      <c r="B74" s="33" t="s">
        <v>23</v>
      </c>
      <c r="C74" s="6">
        <f>SUM(D74:J74)</f>
        <v>72.699999999999989</v>
      </c>
      <c r="D74" s="6"/>
      <c r="E74" s="6">
        <v>10.1</v>
      </c>
      <c r="F74" s="6">
        <v>12.2</v>
      </c>
      <c r="G74" s="6">
        <v>13.1</v>
      </c>
      <c r="H74" s="6">
        <v>11.7</v>
      </c>
      <c r="I74" s="57">
        <v>15</v>
      </c>
      <c r="J74" s="6">
        <v>10.6</v>
      </c>
      <c r="K74" s="188" t="s">
        <v>139</v>
      </c>
      <c r="L74" s="190" t="s">
        <v>21</v>
      </c>
      <c r="M74" s="190" t="s">
        <v>19</v>
      </c>
      <c r="N74" s="7">
        <f>SUM(O74:U75)</f>
        <v>800</v>
      </c>
      <c r="O74" s="20"/>
      <c r="P74" s="20">
        <v>100</v>
      </c>
      <c r="Q74" s="20">
        <v>120</v>
      </c>
      <c r="R74" s="20">
        <v>130</v>
      </c>
      <c r="S74" s="20">
        <v>150</v>
      </c>
      <c r="T74" s="20">
        <v>150</v>
      </c>
      <c r="U74" s="20">
        <v>150</v>
      </c>
    </row>
    <row r="75" spans="1:21" ht="30" x14ac:dyDescent="0.25">
      <c r="A75" s="102"/>
      <c r="B75" s="33" t="s">
        <v>7</v>
      </c>
      <c r="C75" s="6">
        <f>SUM(D75:J75)</f>
        <v>9</v>
      </c>
      <c r="D75" s="6"/>
      <c r="E75" s="6">
        <v>1</v>
      </c>
      <c r="F75" s="6">
        <v>1</v>
      </c>
      <c r="G75" s="6">
        <v>1</v>
      </c>
      <c r="H75" s="6">
        <v>2</v>
      </c>
      <c r="I75" s="6">
        <v>2</v>
      </c>
      <c r="J75" s="6">
        <v>2</v>
      </c>
      <c r="K75" s="189"/>
      <c r="L75" s="191"/>
      <c r="M75" s="191"/>
      <c r="N75" s="11"/>
      <c r="O75" s="32"/>
      <c r="P75" s="32"/>
      <c r="Q75" s="32"/>
      <c r="R75" s="32"/>
      <c r="S75" s="32"/>
      <c r="T75" s="32"/>
      <c r="U75" s="32"/>
    </row>
    <row r="76" spans="1:21" ht="72.75" customHeight="1" x14ac:dyDescent="0.25">
      <c r="A76" s="102"/>
      <c r="B76" s="188" t="s">
        <v>23</v>
      </c>
      <c r="C76" s="201">
        <f>SUM(D76:E77)</f>
        <v>1.7</v>
      </c>
      <c r="D76" s="201">
        <v>1</v>
      </c>
      <c r="E76" s="201">
        <v>0.7</v>
      </c>
      <c r="F76" s="201"/>
      <c r="G76" s="201"/>
      <c r="H76" s="201"/>
      <c r="I76" s="201"/>
      <c r="J76" s="201"/>
      <c r="K76" s="188" t="s">
        <v>140</v>
      </c>
      <c r="L76" s="190" t="s">
        <v>90</v>
      </c>
      <c r="M76" s="5" t="s">
        <v>16</v>
      </c>
      <c r="N76" s="20">
        <f>SUM(O76:U76)</f>
        <v>10</v>
      </c>
      <c r="O76" s="20">
        <v>10</v>
      </c>
      <c r="P76" s="55"/>
      <c r="Q76" s="55"/>
      <c r="R76" s="55"/>
      <c r="S76" s="55"/>
      <c r="T76" s="55"/>
      <c r="U76" s="55"/>
    </row>
    <row r="77" spans="1:21" ht="21" customHeight="1" x14ac:dyDescent="0.25">
      <c r="A77" s="102"/>
      <c r="B77" s="189"/>
      <c r="C77" s="202"/>
      <c r="D77" s="202"/>
      <c r="E77" s="202"/>
      <c r="F77" s="202"/>
      <c r="G77" s="202"/>
      <c r="H77" s="202"/>
      <c r="I77" s="202"/>
      <c r="J77" s="202"/>
      <c r="K77" s="189"/>
      <c r="L77" s="191"/>
      <c r="M77" s="35" t="s">
        <v>34</v>
      </c>
      <c r="N77" s="20">
        <f>SUM(O77:U77)</f>
        <v>5</v>
      </c>
      <c r="O77" s="56"/>
      <c r="P77" s="34">
        <v>5</v>
      </c>
      <c r="Q77" s="56"/>
      <c r="R77" s="56"/>
      <c r="S77" s="56"/>
      <c r="T77" s="56"/>
      <c r="U77" s="56"/>
    </row>
    <row r="78" spans="1:21" ht="38.25" customHeight="1" x14ac:dyDescent="0.25">
      <c r="A78" s="102"/>
      <c r="B78" s="33" t="s">
        <v>24</v>
      </c>
      <c r="C78" s="57">
        <f>SUM(D78:E78)</f>
        <v>7.4980000000000002</v>
      </c>
      <c r="D78" s="57">
        <v>5</v>
      </c>
      <c r="E78" s="57">
        <v>2.4980000000000002</v>
      </c>
      <c r="F78" s="57"/>
      <c r="G78" s="57"/>
      <c r="H78" s="57"/>
      <c r="I78" s="57"/>
      <c r="J78" s="57"/>
      <c r="K78" s="188" t="s">
        <v>141</v>
      </c>
      <c r="L78" s="190" t="s">
        <v>90</v>
      </c>
      <c r="M78" s="5" t="s">
        <v>16</v>
      </c>
      <c r="N78" s="20">
        <f t="shared" ref="N78:N79" si="2">SUM(O78:U78)</f>
        <v>6.3456000000000001</v>
      </c>
      <c r="O78" s="58">
        <v>5</v>
      </c>
      <c r="P78" s="58">
        <v>1.3455999999999999</v>
      </c>
      <c r="Q78" s="56"/>
      <c r="R78" s="56"/>
      <c r="S78" s="56"/>
      <c r="T78" s="56"/>
      <c r="U78" s="56"/>
    </row>
    <row r="79" spans="1:21" ht="33.75" customHeight="1" x14ac:dyDescent="0.25">
      <c r="A79" s="102"/>
      <c r="B79" s="33" t="s">
        <v>7</v>
      </c>
      <c r="C79" s="150">
        <f>SUM(D79:E79)</f>
        <v>63</v>
      </c>
      <c r="D79" s="150">
        <v>20</v>
      </c>
      <c r="E79" s="150">
        <v>43</v>
      </c>
      <c r="F79" s="57"/>
      <c r="G79" s="57"/>
      <c r="H79" s="57"/>
      <c r="I79" s="57"/>
      <c r="J79" s="57"/>
      <c r="K79" s="189"/>
      <c r="L79" s="191"/>
      <c r="M79" s="35" t="s">
        <v>34</v>
      </c>
      <c r="N79" s="20">
        <f t="shared" si="2"/>
        <v>1</v>
      </c>
      <c r="O79" s="34">
        <v>1</v>
      </c>
      <c r="P79" s="34"/>
      <c r="Q79" s="34"/>
      <c r="R79" s="34"/>
      <c r="S79" s="34"/>
      <c r="T79" s="34"/>
      <c r="U79" s="56"/>
    </row>
    <row r="80" spans="1:21" ht="30" x14ac:dyDescent="0.25">
      <c r="A80" s="102"/>
      <c r="B80" s="33" t="s">
        <v>24</v>
      </c>
      <c r="C80" s="57">
        <f>SUM(D80:I80)</f>
        <v>21</v>
      </c>
      <c r="D80" s="57">
        <v>1</v>
      </c>
      <c r="E80" s="57">
        <v>2</v>
      </c>
      <c r="F80" s="57">
        <v>2</v>
      </c>
      <c r="G80" s="57">
        <v>4</v>
      </c>
      <c r="H80" s="57">
        <v>6</v>
      </c>
      <c r="I80" s="57">
        <v>6</v>
      </c>
      <c r="J80" s="57"/>
      <c r="K80" s="198" t="s">
        <v>142</v>
      </c>
      <c r="L80" s="190" t="s">
        <v>91</v>
      </c>
      <c r="M80" s="137" t="s">
        <v>19</v>
      </c>
      <c r="N80" s="20">
        <f>SUM(O80:U80)</f>
        <v>265</v>
      </c>
      <c r="O80" s="34">
        <v>5</v>
      </c>
      <c r="P80" s="34">
        <v>25</v>
      </c>
      <c r="Q80" s="34">
        <v>50</v>
      </c>
      <c r="R80" s="34">
        <v>55</v>
      </c>
      <c r="S80" s="34">
        <v>60</v>
      </c>
      <c r="T80" s="34">
        <v>70</v>
      </c>
      <c r="U80" s="56"/>
    </row>
    <row r="81" spans="1:23" ht="84" customHeight="1" x14ac:dyDescent="0.25">
      <c r="A81" s="102"/>
      <c r="B81" s="33" t="s">
        <v>7</v>
      </c>
      <c r="C81" s="6">
        <v>1</v>
      </c>
      <c r="D81" s="6"/>
      <c r="E81" s="6"/>
      <c r="F81" s="6">
        <v>1</v>
      </c>
      <c r="G81" s="6"/>
      <c r="H81" s="6"/>
      <c r="I81" s="6"/>
      <c r="J81" s="6"/>
      <c r="K81" s="199"/>
      <c r="L81" s="191"/>
      <c r="M81" s="140" t="s">
        <v>16</v>
      </c>
      <c r="N81" s="34">
        <f>SUM(O81:U81)</f>
        <v>34</v>
      </c>
      <c r="O81" s="34">
        <v>2</v>
      </c>
      <c r="P81" s="34">
        <v>5</v>
      </c>
      <c r="Q81" s="34">
        <v>10</v>
      </c>
      <c r="R81" s="34">
        <v>17</v>
      </c>
      <c r="S81" s="34"/>
      <c r="T81" s="34"/>
      <c r="U81" s="56"/>
      <c r="V81" s="3"/>
      <c r="W81" s="3"/>
    </row>
    <row r="82" spans="1:23" x14ac:dyDescent="0.25">
      <c r="A82" s="102"/>
      <c r="B82" s="77" t="s">
        <v>41</v>
      </c>
      <c r="C82" s="48"/>
      <c r="D82" s="48"/>
      <c r="E82" s="48"/>
      <c r="F82" s="48"/>
      <c r="G82" s="48"/>
      <c r="H82" s="48"/>
      <c r="I82" s="48"/>
      <c r="J82" s="48"/>
      <c r="K82" s="49"/>
      <c r="L82" s="49"/>
      <c r="M82" s="49"/>
      <c r="N82" s="50"/>
      <c r="O82" s="50"/>
      <c r="P82" s="50"/>
      <c r="Q82" s="50"/>
      <c r="R82" s="50"/>
      <c r="S82" s="50"/>
      <c r="T82" s="50"/>
      <c r="U82" s="51"/>
      <c r="V82" s="3"/>
    </row>
    <row r="83" spans="1:23" ht="66" customHeight="1" x14ac:dyDescent="0.25">
      <c r="A83" s="102"/>
      <c r="B83" s="52" t="s">
        <v>42</v>
      </c>
      <c r="C83" s="57">
        <f>SUM(D83:E83)</f>
        <v>33</v>
      </c>
      <c r="D83" s="6"/>
      <c r="E83" s="57">
        <v>33</v>
      </c>
      <c r="F83" s="6"/>
      <c r="G83" s="6"/>
      <c r="H83" s="6"/>
      <c r="I83" s="6"/>
      <c r="J83" s="6"/>
      <c r="K83" s="19" t="s">
        <v>143</v>
      </c>
      <c r="L83" s="5" t="s">
        <v>15</v>
      </c>
      <c r="M83" s="5" t="s">
        <v>16</v>
      </c>
      <c r="N83" s="7">
        <f>SUM(O83:U83)</f>
        <v>910.09332799999993</v>
      </c>
      <c r="O83" s="20">
        <v>455.04599999999999</v>
      </c>
      <c r="P83" s="20">
        <v>455.04732799999999</v>
      </c>
      <c r="Q83" s="20"/>
      <c r="R83" s="20"/>
      <c r="S83" s="20"/>
      <c r="T83" s="20"/>
      <c r="U83" s="20"/>
    </row>
    <row r="84" spans="1:23" ht="30" customHeight="1" x14ac:dyDescent="0.25">
      <c r="A84" s="102"/>
      <c r="B84" s="70" t="s">
        <v>43</v>
      </c>
      <c r="C84" s="6">
        <f>SUM(D84:J84)</f>
        <v>24</v>
      </c>
      <c r="D84" s="30"/>
      <c r="E84" s="30"/>
      <c r="F84" s="30"/>
      <c r="G84" s="30"/>
      <c r="H84" s="6"/>
      <c r="I84" s="6"/>
      <c r="J84" s="6">
        <v>24</v>
      </c>
      <c r="K84" s="19" t="s">
        <v>144</v>
      </c>
      <c r="L84" s="5" t="s">
        <v>21</v>
      </c>
      <c r="M84" s="35" t="s">
        <v>19</v>
      </c>
      <c r="N84" s="20">
        <f>SUM(O84:U84)</f>
        <v>108.02</v>
      </c>
      <c r="O84" s="34"/>
      <c r="P84" s="34">
        <v>108.02</v>
      </c>
      <c r="Q84" s="59"/>
      <c r="R84" s="59"/>
      <c r="S84" s="59"/>
      <c r="T84" s="59"/>
      <c r="U84" s="59"/>
    </row>
    <row r="85" spans="1:23" ht="30" customHeight="1" x14ac:dyDescent="0.25">
      <c r="A85" s="102"/>
      <c r="B85" s="118" t="s">
        <v>44</v>
      </c>
      <c r="C85" s="6">
        <f>SUM(D85:J85)</f>
        <v>45</v>
      </c>
      <c r="D85" s="30"/>
      <c r="E85" s="30"/>
      <c r="F85" s="30"/>
      <c r="G85" s="30"/>
      <c r="H85" s="6"/>
      <c r="I85" s="6"/>
      <c r="J85" s="6">
        <v>45</v>
      </c>
      <c r="K85" s="156"/>
      <c r="L85" s="155"/>
      <c r="M85" s="5" t="s">
        <v>34</v>
      </c>
      <c r="N85" s="20">
        <f>SUM(O85:U85)</f>
        <v>5590.6850000000004</v>
      </c>
      <c r="O85" s="20"/>
      <c r="P85" s="20"/>
      <c r="Q85" s="20">
        <v>760.08</v>
      </c>
      <c r="R85" s="20">
        <v>772.36</v>
      </c>
      <c r="S85" s="20">
        <v>772.36</v>
      </c>
      <c r="T85" s="20">
        <v>1026.6400000000001</v>
      </c>
      <c r="U85" s="20">
        <v>2259.2449999999999</v>
      </c>
    </row>
    <row r="86" spans="1:23" x14ac:dyDescent="0.25">
      <c r="A86" s="102"/>
      <c r="B86" s="118" t="s">
        <v>45</v>
      </c>
      <c r="C86" s="6">
        <f>SUM(D86:J86)</f>
        <v>3</v>
      </c>
      <c r="D86" s="30"/>
      <c r="E86" s="30"/>
      <c r="F86" s="30"/>
      <c r="G86" s="30"/>
      <c r="H86" s="6"/>
      <c r="I86" s="6"/>
      <c r="J86" s="6">
        <v>3</v>
      </c>
      <c r="K86" s="156"/>
      <c r="L86" s="155"/>
      <c r="M86" s="155"/>
      <c r="N86" s="108"/>
      <c r="O86" s="108"/>
      <c r="P86" s="108"/>
      <c r="Q86" s="108"/>
      <c r="R86" s="108"/>
      <c r="S86" s="108"/>
      <c r="T86" s="108"/>
      <c r="U86" s="108"/>
    </row>
    <row r="87" spans="1:23" ht="30" x14ac:dyDescent="0.25">
      <c r="A87" s="102"/>
      <c r="B87" s="118" t="s">
        <v>46</v>
      </c>
      <c r="C87" s="6">
        <f>SUM(D87:J87)</f>
        <v>1</v>
      </c>
      <c r="D87" s="30"/>
      <c r="E87" s="30"/>
      <c r="F87" s="30"/>
      <c r="G87" s="30"/>
      <c r="H87" s="6"/>
      <c r="I87" s="6"/>
      <c r="J87" s="6">
        <v>1</v>
      </c>
      <c r="K87" s="156"/>
      <c r="L87" s="155"/>
      <c r="M87" s="155"/>
      <c r="N87" s="108"/>
      <c r="O87" s="108"/>
      <c r="P87" s="108"/>
      <c r="Q87" s="108"/>
      <c r="R87" s="108"/>
      <c r="S87" s="108"/>
      <c r="T87" s="108"/>
      <c r="U87" s="108"/>
    </row>
    <row r="88" spans="1:23" ht="34.5" customHeight="1" x14ac:dyDescent="0.25">
      <c r="A88" s="102"/>
      <c r="B88" s="118" t="s">
        <v>47</v>
      </c>
      <c r="C88" s="6">
        <f>SUM(D88:J88)</f>
        <v>2</v>
      </c>
      <c r="D88" s="30"/>
      <c r="E88" s="30"/>
      <c r="F88" s="30"/>
      <c r="G88" s="30"/>
      <c r="H88" s="6"/>
      <c r="I88" s="6"/>
      <c r="J88" s="6">
        <v>2</v>
      </c>
      <c r="K88" s="156"/>
      <c r="L88" s="155"/>
      <c r="M88" s="155"/>
      <c r="N88" s="108"/>
      <c r="O88" s="108"/>
      <c r="P88" s="108"/>
      <c r="Q88" s="108"/>
      <c r="R88" s="108"/>
      <c r="S88" s="108"/>
      <c r="T88" s="108"/>
      <c r="U88" s="108"/>
    </row>
    <row r="89" spans="1:23" ht="32.25" customHeight="1" x14ac:dyDescent="0.25">
      <c r="A89" s="102"/>
      <c r="B89" s="118" t="s">
        <v>48</v>
      </c>
      <c r="C89" s="6">
        <f t="shared" ref="C89:C97" si="3">SUM(D89:J89)</f>
        <v>74</v>
      </c>
      <c r="D89" s="30"/>
      <c r="E89" s="30"/>
      <c r="F89" s="30"/>
      <c r="G89" s="30"/>
      <c r="H89" s="6"/>
      <c r="I89" s="6"/>
      <c r="J89" s="6">
        <v>74</v>
      </c>
      <c r="K89" s="156"/>
      <c r="L89" s="155"/>
      <c r="M89" s="155"/>
      <c r="N89" s="108"/>
      <c r="O89" s="108"/>
      <c r="P89" s="108"/>
      <c r="Q89" s="108"/>
      <c r="R89" s="108"/>
      <c r="S89" s="108"/>
      <c r="T89" s="108"/>
      <c r="U89" s="108"/>
    </row>
    <row r="90" spans="1:23" ht="47.25" customHeight="1" x14ac:dyDescent="0.25">
      <c r="A90" s="102"/>
      <c r="B90" s="142" t="s">
        <v>96</v>
      </c>
      <c r="C90" s="18">
        <v>2</v>
      </c>
      <c r="D90" s="36"/>
      <c r="E90" s="36"/>
      <c r="F90" s="36"/>
      <c r="G90" s="36"/>
      <c r="H90" s="18"/>
      <c r="I90" s="18"/>
      <c r="J90" s="18">
        <v>2</v>
      </c>
      <c r="K90" s="156"/>
      <c r="L90" s="155"/>
      <c r="M90" s="155"/>
      <c r="N90" s="108"/>
      <c r="O90" s="108"/>
      <c r="P90" s="108"/>
      <c r="Q90" s="108"/>
      <c r="R90" s="108"/>
      <c r="S90" s="108"/>
      <c r="T90" s="108"/>
      <c r="U90" s="108"/>
    </row>
    <row r="91" spans="1:23" ht="37.5" customHeight="1" x14ac:dyDescent="0.25">
      <c r="A91" s="102"/>
      <c r="B91" s="70" t="s">
        <v>72</v>
      </c>
      <c r="C91" s="6">
        <f t="shared" si="3"/>
        <v>12</v>
      </c>
      <c r="D91" s="30"/>
      <c r="E91" s="30"/>
      <c r="F91" s="6">
        <v>2</v>
      </c>
      <c r="G91" s="6">
        <v>2</v>
      </c>
      <c r="H91" s="6">
        <v>2</v>
      </c>
      <c r="I91" s="6">
        <v>3</v>
      </c>
      <c r="J91" s="6">
        <v>3</v>
      </c>
      <c r="K91" s="156"/>
      <c r="L91" s="155"/>
      <c r="M91" s="155"/>
      <c r="N91" s="108"/>
      <c r="O91" s="108"/>
      <c r="P91" s="108"/>
      <c r="Q91" s="108"/>
      <c r="R91" s="108"/>
      <c r="S91" s="108"/>
      <c r="T91" s="108"/>
      <c r="U91" s="108"/>
    </row>
    <row r="92" spans="1:23" ht="32.25" customHeight="1" x14ac:dyDescent="0.25">
      <c r="A92" s="102"/>
      <c r="B92" s="119" t="s">
        <v>47</v>
      </c>
      <c r="C92" s="98">
        <f t="shared" si="3"/>
        <v>2</v>
      </c>
      <c r="D92" s="99"/>
      <c r="E92" s="99">
        <v>1</v>
      </c>
      <c r="F92" s="99"/>
      <c r="G92" s="99"/>
      <c r="H92" s="99"/>
      <c r="I92" s="99"/>
      <c r="J92" s="99">
        <v>1</v>
      </c>
      <c r="K92" s="156"/>
      <c r="L92" s="155"/>
      <c r="M92" s="155"/>
      <c r="N92" s="108"/>
      <c r="O92" s="108"/>
      <c r="P92" s="108"/>
      <c r="Q92" s="108"/>
      <c r="R92" s="108"/>
      <c r="S92" s="108"/>
      <c r="T92" s="108"/>
      <c r="U92" s="108"/>
    </row>
    <row r="93" spans="1:23" ht="48.75" customHeight="1" x14ac:dyDescent="0.25">
      <c r="A93" s="103"/>
      <c r="B93" s="39" t="s">
        <v>110</v>
      </c>
      <c r="C93" s="6">
        <f t="shared" si="3"/>
        <v>10</v>
      </c>
      <c r="D93" s="6"/>
      <c r="E93" s="6">
        <v>10</v>
      </c>
      <c r="F93" s="24"/>
      <c r="G93" s="24"/>
      <c r="H93" s="24"/>
      <c r="I93" s="24"/>
      <c r="J93" s="24"/>
      <c r="K93" s="153"/>
      <c r="L93" s="8"/>
      <c r="M93" s="8"/>
      <c r="N93" s="32"/>
      <c r="O93" s="32"/>
      <c r="P93" s="32"/>
      <c r="Q93" s="32"/>
      <c r="R93" s="32"/>
      <c r="S93" s="32"/>
      <c r="T93" s="32"/>
      <c r="U93" s="32"/>
    </row>
    <row r="94" spans="1:23" ht="15.75" customHeight="1" x14ac:dyDescent="0.25">
      <c r="A94" s="4">
        <v>1</v>
      </c>
      <c r="B94" s="35">
        <v>2</v>
      </c>
      <c r="C94" s="6">
        <v>3</v>
      </c>
      <c r="D94" s="6">
        <v>4</v>
      </c>
      <c r="E94" s="6">
        <v>5</v>
      </c>
      <c r="F94" s="6">
        <v>6</v>
      </c>
      <c r="G94" s="6">
        <v>7</v>
      </c>
      <c r="H94" s="6">
        <v>8</v>
      </c>
      <c r="I94" s="6">
        <v>9</v>
      </c>
      <c r="J94" s="6">
        <v>10</v>
      </c>
      <c r="K94" s="35">
        <v>11</v>
      </c>
      <c r="L94" s="35">
        <v>12</v>
      </c>
      <c r="M94" s="35">
        <v>13</v>
      </c>
      <c r="N94" s="172">
        <v>14</v>
      </c>
      <c r="O94" s="6">
        <v>15</v>
      </c>
      <c r="P94" s="6">
        <v>16</v>
      </c>
      <c r="Q94" s="6">
        <v>17</v>
      </c>
      <c r="R94" s="6">
        <v>18</v>
      </c>
      <c r="S94" s="6">
        <v>19</v>
      </c>
      <c r="T94" s="6">
        <v>20</v>
      </c>
      <c r="U94" s="6">
        <v>21</v>
      </c>
    </row>
    <row r="95" spans="1:23" ht="95.25" customHeight="1" x14ac:dyDescent="0.25">
      <c r="A95" s="102"/>
      <c r="B95" s="60" t="s">
        <v>109</v>
      </c>
      <c r="C95" s="6">
        <f t="shared" si="3"/>
        <v>126</v>
      </c>
      <c r="D95" s="24"/>
      <c r="E95" s="24">
        <v>126</v>
      </c>
      <c r="F95" s="24"/>
      <c r="G95" s="24"/>
      <c r="H95" s="24"/>
      <c r="I95" s="24"/>
      <c r="J95" s="24"/>
      <c r="K95" s="156"/>
      <c r="L95" s="155"/>
      <c r="M95" s="155"/>
      <c r="N95" s="108"/>
      <c r="O95" s="108"/>
      <c r="P95" s="108"/>
      <c r="Q95" s="108"/>
      <c r="R95" s="108"/>
      <c r="S95" s="108"/>
      <c r="T95" s="108"/>
      <c r="U95" s="108"/>
    </row>
    <row r="96" spans="1:23" ht="33" customHeight="1" x14ac:dyDescent="0.25">
      <c r="A96" s="102"/>
      <c r="B96" s="70" t="s">
        <v>7</v>
      </c>
      <c r="C96" s="6">
        <f t="shared" si="3"/>
        <v>12</v>
      </c>
      <c r="D96" s="24"/>
      <c r="E96" s="24">
        <v>3</v>
      </c>
      <c r="F96" s="24">
        <v>2</v>
      </c>
      <c r="G96" s="24">
        <v>2</v>
      </c>
      <c r="H96" s="24">
        <v>2</v>
      </c>
      <c r="I96" s="24">
        <v>2</v>
      </c>
      <c r="J96" s="24">
        <v>1</v>
      </c>
      <c r="K96" s="156"/>
      <c r="L96" s="155"/>
      <c r="M96" s="155"/>
      <c r="N96" s="108"/>
      <c r="O96" s="108"/>
      <c r="P96" s="108"/>
      <c r="Q96" s="108"/>
      <c r="R96" s="108"/>
      <c r="S96" s="108"/>
      <c r="T96" s="108"/>
      <c r="U96" s="108"/>
    </row>
    <row r="97" spans="1:23" ht="15" customHeight="1" x14ac:dyDescent="0.25">
      <c r="A97" s="102"/>
      <c r="B97" s="70" t="s">
        <v>47</v>
      </c>
      <c r="C97" s="6">
        <f t="shared" si="3"/>
        <v>3</v>
      </c>
      <c r="D97" s="24"/>
      <c r="E97" s="24">
        <v>1</v>
      </c>
      <c r="F97" s="24"/>
      <c r="G97" s="24"/>
      <c r="H97" s="24"/>
      <c r="I97" s="24"/>
      <c r="J97" s="24">
        <v>2</v>
      </c>
      <c r="K97" s="153"/>
      <c r="L97" s="8"/>
      <c r="M97" s="8"/>
      <c r="N97" s="32"/>
      <c r="O97" s="32"/>
      <c r="P97" s="32"/>
      <c r="Q97" s="32"/>
      <c r="R97" s="32"/>
      <c r="S97" s="32"/>
      <c r="T97" s="32"/>
      <c r="U97" s="32"/>
    </row>
    <row r="98" spans="1:23" ht="45" x14ac:dyDescent="0.25">
      <c r="A98" s="102"/>
      <c r="B98" s="119" t="s">
        <v>97</v>
      </c>
      <c r="C98" s="57">
        <f>SUM(D98:J98)</f>
        <v>330</v>
      </c>
      <c r="D98" s="57">
        <v>30</v>
      </c>
      <c r="E98" s="57">
        <v>30</v>
      </c>
      <c r="F98" s="57">
        <v>30</v>
      </c>
      <c r="G98" s="57">
        <v>30</v>
      </c>
      <c r="H98" s="57">
        <v>70</v>
      </c>
      <c r="I98" s="57">
        <v>70</v>
      </c>
      <c r="J98" s="57">
        <v>70</v>
      </c>
      <c r="K98" s="188" t="s">
        <v>145</v>
      </c>
      <c r="L98" s="190" t="s">
        <v>21</v>
      </c>
      <c r="M98" s="190" t="s">
        <v>19</v>
      </c>
      <c r="N98" s="20">
        <f>SUM(O98:U98)</f>
        <v>841.60400000000004</v>
      </c>
      <c r="O98" s="20">
        <v>63.654000000000003</v>
      </c>
      <c r="P98" s="20">
        <v>67</v>
      </c>
      <c r="Q98" s="20">
        <v>70</v>
      </c>
      <c r="R98" s="20">
        <v>73.5</v>
      </c>
      <c r="S98" s="20">
        <v>180</v>
      </c>
      <c r="T98" s="20">
        <v>189</v>
      </c>
      <c r="U98" s="20">
        <v>198.45</v>
      </c>
    </row>
    <row r="99" spans="1:23" ht="79.5" customHeight="1" x14ac:dyDescent="0.25">
      <c r="A99" s="102"/>
      <c r="B99" s="119" t="s">
        <v>98</v>
      </c>
      <c r="C99" s="57">
        <f>SUM(D99:J99)</f>
        <v>260</v>
      </c>
      <c r="D99" s="57">
        <v>20</v>
      </c>
      <c r="E99" s="57">
        <v>20</v>
      </c>
      <c r="F99" s="57">
        <v>20</v>
      </c>
      <c r="G99" s="57">
        <v>20</v>
      </c>
      <c r="H99" s="57">
        <v>60</v>
      </c>
      <c r="I99" s="57">
        <v>60</v>
      </c>
      <c r="J99" s="57">
        <v>60</v>
      </c>
      <c r="K99" s="189"/>
      <c r="L99" s="191"/>
      <c r="M99" s="191"/>
      <c r="N99" s="32"/>
      <c r="O99" s="32"/>
      <c r="P99" s="32"/>
      <c r="Q99" s="32"/>
      <c r="R99" s="32"/>
      <c r="S99" s="32"/>
      <c r="T99" s="32"/>
      <c r="U99" s="32"/>
    </row>
    <row r="100" spans="1:23" ht="105" x14ac:dyDescent="0.25">
      <c r="A100" s="102"/>
      <c r="B100" s="119" t="s">
        <v>99</v>
      </c>
      <c r="C100" s="6">
        <f>SUM(D100:J100)</f>
        <v>294.7</v>
      </c>
      <c r="D100" s="6">
        <v>42.1</v>
      </c>
      <c r="E100" s="6">
        <v>42.1</v>
      </c>
      <c r="F100" s="6">
        <v>42.1</v>
      </c>
      <c r="G100" s="6">
        <v>42.1</v>
      </c>
      <c r="H100" s="6">
        <v>42.1</v>
      </c>
      <c r="I100" s="6">
        <v>42.1</v>
      </c>
      <c r="J100" s="6">
        <v>42.1</v>
      </c>
      <c r="K100" s="47" t="s">
        <v>146</v>
      </c>
      <c r="L100" s="35" t="s">
        <v>21</v>
      </c>
      <c r="M100" s="35" t="s">
        <v>19</v>
      </c>
      <c r="N100" s="34">
        <f>SUM(O100:U100)</f>
        <v>1158.3969999999999</v>
      </c>
      <c r="O100" s="34">
        <v>142.274</v>
      </c>
      <c r="P100" s="34">
        <v>149.38800000000001</v>
      </c>
      <c r="Q100" s="34">
        <v>156.857</v>
      </c>
      <c r="R100" s="34">
        <v>164.7</v>
      </c>
      <c r="S100" s="34">
        <v>172.935</v>
      </c>
      <c r="T100" s="34">
        <v>181.58199999999999</v>
      </c>
      <c r="U100" s="34">
        <v>190.661</v>
      </c>
    </row>
    <row r="101" spans="1:23" x14ac:dyDescent="0.25">
      <c r="A101" s="102"/>
      <c r="B101" s="77" t="s">
        <v>54</v>
      </c>
      <c r="C101" s="48"/>
      <c r="D101" s="48"/>
      <c r="E101" s="48"/>
      <c r="F101" s="48"/>
      <c r="G101" s="48"/>
      <c r="H101" s="48"/>
      <c r="I101" s="48"/>
      <c r="J101" s="48"/>
      <c r="K101" s="49"/>
      <c r="L101" s="49"/>
      <c r="M101" s="49"/>
      <c r="N101" s="50"/>
      <c r="O101" s="50"/>
      <c r="P101" s="50"/>
      <c r="Q101" s="50"/>
      <c r="R101" s="50"/>
      <c r="S101" s="50"/>
      <c r="T101" s="50"/>
      <c r="U101" s="51"/>
    </row>
    <row r="102" spans="1:23" ht="47.25" customHeight="1" x14ac:dyDescent="0.25">
      <c r="A102" s="102"/>
      <c r="B102" s="70" t="s">
        <v>49</v>
      </c>
      <c r="C102" s="6">
        <v>6.18</v>
      </c>
      <c r="D102" s="6"/>
      <c r="E102" s="6"/>
      <c r="F102" s="6"/>
      <c r="G102" s="6"/>
      <c r="H102" s="6">
        <v>6.18</v>
      </c>
      <c r="I102" s="6"/>
      <c r="J102" s="6"/>
      <c r="K102" s="198" t="s">
        <v>147</v>
      </c>
      <c r="L102" s="190" t="s">
        <v>50</v>
      </c>
      <c r="M102" s="190" t="s">
        <v>27</v>
      </c>
      <c r="N102" s="135">
        <f>SUM(O102:U105)</f>
        <v>75.317319999999995</v>
      </c>
      <c r="O102" s="136"/>
      <c r="P102" s="136"/>
      <c r="Q102" s="136"/>
      <c r="R102" s="136"/>
      <c r="S102" s="136">
        <v>12</v>
      </c>
      <c r="T102" s="136">
        <v>47.63532</v>
      </c>
      <c r="U102" s="136">
        <v>15.682</v>
      </c>
      <c r="V102" s="3"/>
    </row>
    <row r="103" spans="1:23" ht="40.5" customHeight="1" x14ac:dyDescent="0.25">
      <c r="A103" s="61"/>
      <c r="B103" s="70" t="s">
        <v>7</v>
      </c>
      <c r="C103" s="6">
        <v>2</v>
      </c>
      <c r="D103" s="6"/>
      <c r="E103" s="6"/>
      <c r="F103" s="6"/>
      <c r="G103" s="6"/>
      <c r="H103" s="6"/>
      <c r="I103" s="6"/>
      <c r="J103" s="6">
        <v>2</v>
      </c>
      <c r="K103" s="200"/>
      <c r="L103" s="192"/>
      <c r="M103" s="192"/>
      <c r="N103" s="109"/>
      <c r="O103" s="108"/>
      <c r="P103" s="108"/>
      <c r="Q103" s="108"/>
      <c r="R103" s="108"/>
      <c r="S103" s="121"/>
      <c r="T103" s="108"/>
      <c r="U103" s="108"/>
    </row>
    <row r="104" spans="1:23" ht="30" x14ac:dyDescent="0.25">
      <c r="A104" s="61"/>
      <c r="B104" s="70" t="s">
        <v>51</v>
      </c>
      <c r="C104" s="6">
        <v>4</v>
      </c>
      <c r="D104" s="6"/>
      <c r="E104" s="6"/>
      <c r="F104" s="6"/>
      <c r="G104" s="6"/>
      <c r="H104" s="6"/>
      <c r="I104" s="6"/>
      <c r="J104" s="6">
        <v>4</v>
      </c>
      <c r="K104" s="200"/>
      <c r="L104" s="192"/>
      <c r="M104" s="192"/>
      <c r="N104" s="109"/>
      <c r="O104" s="108"/>
      <c r="P104" s="108"/>
      <c r="Q104" s="108"/>
      <c r="R104" s="108"/>
      <c r="S104" s="121"/>
      <c r="T104" s="108"/>
      <c r="U104" s="108"/>
      <c r="V104" s="3"/>
      <c r="W104" s="3"/>
    </row>
    <row r="105" spans="1:23" ht="30" x14ac:dyDescent="0.25">
      <c r="A105" s="61"/>
      <c r="B105" s="70" t="s">
        <v>82</v>
      </c>
      <c r="C105" s="6">
        <v>1</v>
      </c>
      <c r="D105" s="6"/>
      <c r="E105" s="6"/>
      <c r="F105" s="6"/>
      <c r="G105" s="6"/>
      <c r="H105" s="6">
        <v>1</v>
      </c>
      <c r="I105" s="6"/>
      <c r="J105" s="6"/>
      <c r="K105" s="199"/>
      <c r="L105" s="191"/>
      <c r="M105" s="191"/>
      <c r="N105" s="11"/>
      <c r="O105" s="32"/>
      <c r="P105" s="32"/>
      <c r="Q105" s="32"/>
      <c r="R105" s="32"/>
      <c r="S105" s="122"/>
      <c r="T105" s="32"/>
      <c r="U105" s="32"/>
      <c r="V105" s="3"/>
    </row>
    <row r="106" spans="1:23" ht="157.5" customHeight="1" x14ac:dyDescent="0.25">
      <c r="A106" s="61"/>
      <c r="B106" s="116" t="s">
        <v>52</v>
      </c>
      <c r="C106" s="6">
        <f>D106</f>
        <v>4</v>
      </c>
      <c r="D106" s="6">
        <v>4</v>
      </c>
      <c r="E106" s="6"/>
      <c r="F106" s="6"/>
      <c r="G106" s="6"/>
      <c r="H106" s="6"/>
      <c r="I106" s="6"/>
      <c r="J106" s="6"/>
      <c r="K106" s="143" t="s">
        <v>148</v>
      </c>
      <c r="L106" s="35" t="s">
        <v>67</v>
      </c>
      <c r="M106" s="35" t="s">
        <v>16</v>
      </c>
      <c r="N106" s="37">
        <f>SUM(O106:U106)</f>
        <v>3.4</v>
      </c>
      <c r="O106" s="20">
        <v>3.4</v>
      </c>
      <c r="P106" s="20"/>
      <c r="Q106" s="20"/>
      <c r="R106" s="20"/>
      <c r="S106" s="21"/>
      <c r="T106" s="21"/>
      <c r="U106" s="21"/>
      <c r="V106" s="3"/>
    </row>
    <row r="107" spans="1:23" ht="149.25" customHeight="1" x14ac:dyDescent="0.25">
      <c r="A107" s="61"/>
      <c r="B107" s="117" t="s">
        <v>53</v>
      </c>
      <c r="C107" s="18">
        <v>100.9</v>
      </c>
      <c r="D107" s="18">
        <v>100.9</v>
      </c>
      <c r="E107" s="18"/>
      <c r="F107" s="18"/>
      <c r="G107" s="18"/>
      <c r="H107" s="18"/>
      <c r="I107" s="18"/>
      <c r="J107" s="18"/>
      <c r="K107" s="143" t="s">
        <v>149</v>
      </c>
      <c r="L107" s="35" t="s">
        <v>67</v>
      </c>
      <c r="M107" s="35" t="s">
        <v>16</v>
      </c>
      <c r="N107" s="37">
        <f>SUM(O107:U107)</f>
        <v>208.923</v>
      </c>
      <c r="O107" s="34">
        <v>208.923</v>
      </c>
      <c r="P107" s="34"/>
      <c r="Q107" s="34"/>
      <c r="R107" s="34"/>
      <c r="S107" s="23"/>
      <c r="T107" s="23"/>
      <c r="U107" s="23"/>
      <c r="V107" s="3"/>
      <c r="W107" s="3"/>
    </row>
    <row r="108" spans="1:23" ht="30" customHeight="1" x14ac:dyDescent="0.25">
      <c r="A108" s="180" t="s">
        <v>11</v>
      </c>
      <c r="B108" s="173"/>
      <c r="C108" s="173"/>
      <c r="D108" s="173"/>
      <c r="E108" s="173"/>
      <c r="F108" s="173"/>
      <c r="G108" s="173"/>
      <c r="H108" s="173"/>
      <c r="I108" s="173"/>
      <c r="J108" s="173"/>
      <c r="K108" s="173"/>
      <c r="L108" s="173"/>
      <c r="M108" s="174"/>
      <c r="N108" s="11">
        <f>N107+N106+N102+N100+N98+N85+N84+N83+N81+N80+N79+N78+N77+N76+N74+N73+N72+N70+N68+N64+N62+N60+N58+N56+N55+N52+N50+N48+N46+N44+N41+N40+N38+N36+N32+N29+N28+N27+N25+N23+N21+N19+N17+N15+N13+N12</f>
        <v>46845.691247999988</v>
      </c>
      <c r="O108" s="11">
        <f>O107+O106+O102+O100+O98+O85+O84+O83+O81+O80+O79+O78+O77+O76+O74+O73+O72+O70+O68+O64+O62+O60+O58+O56+O55+O52+O50+O48+O46+O44+O41+O40+O38+O36+O32+O29+O28+O27+O25+O23+O21+O19+O17+O15+O13+O12</f>
        <v>3806.0839999999998</v>
      </c>
      <c r="P108" s="11">
        <f>P107+P106+P102+P100+P98+P85+P84+P83+P81+P80+P79+P78+P77+P76+P74+P73+P72+P70+P68+P64+P62+P60+P58+P56+P55+P52+P50+P48+P46+P44+P41+P40+P38+P36+P32+P29+P28+P27+P25+P23+P21+P19+P17+P15+P13+P12+P33</f>
        <v>8089.5059279999996</v>
      </c>
      <c r="Q108" s="11">
        <f>Q107+Q106+Q102+Q100+Q98+Q85+Q84+Q83+Q81+Q80+Q79+Q78+Q77+Q76+Q74+Q73+Q72+Q70+Q68+Q64+Q62+Q60+Q58+Q56+Q55+Q52+Q50+Q48+Q46+Q44+Q41+Q40+Q38+Q36+Q32+Q29+Q28+Q27+Q25+Q23+Q21+Q19+Q17+Q15+Q13+Q12+Q33</f>
        <v>9679.4930000000004</v>
      </c>
      <c r="R108" s="11">
        <f>R107+R106+R102+R100+R98+R85+R84+R83+R81+R80+R79+R78+R77+R76+R74+R73+R72+R70+R68+R64+R62+R60+R58+R56+R55+R52+R50+R48+R46+R44+R41+R40+R38+R36+R32+R29+R28+R27+R25+R23+R21+R19+R17+R15+R13+R12</f>
        <v>10341.568000000001</v>
      </c>
      <c r="S108" s="11">
        <f>S107+S106+S102+S100+S98+S85+S84+S83+S81+S80+S79+S78+S77+S76+S74+S73+S72+S70+S68+S64+S62+S60+S58+S56+S55+S52+S50+S48+S46+S44+S41+S40+S38+S36+S32+S29+S28+S27+S25+S23+S21+S19+S17+S15+S13+S12</f>
        <v>8324.7950000000019</v>
      </c>
      <c r="T108" s="11">
        <f>T107+T106+T102+T100+T98+T85+T84+T83+T81+T80+T79+T78+T77+T76+T74+T73+T72+T70+T68+T64+T62+T60+T58+T56+T55+T52+T50+T48+T46+T44+T41+T40+T38+T36+T32+T29+T28+T27+T25+T23+T21+T19+T17+T15+T13+T12</f>
        <v>2743.3073199999999</v>
      </c>
      <c r="U108" s="11">
        <f>U107+U106+U102+U100+U98+U85+U84+U83+U81+U80+U79+U78+U77+U76+U74+U73+U72+U70+U68+U64+U62+U60+U58+U56+U55+U52+U50+U48+U46+U44+U41+U40+U38+U36+U32+U29+U28+U27+U25+U23+U21+U19+U17+U15+U13+U12</f>
        <v>3860.9380000000001</v>
      </c>
      <c r="V108" s="3"/>
    </row>
    <row r="109" spans="1:23" ht="38.25" customHeight="1" x14ac:dyDescent="0.25">
      <c r="A109" s="179" t="s">
        <v>18</v>
      </c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5"/>
      <c r="M109" s="5" t="s">
        <v>27</v>
      </c>
      <c r="N109" s="34">
        <f t="shared" ref="N109:U109" si="4">N102+N100+N98+N84+N80+N74+N72+N70+N68+N64+N60+N32+N29+N28+N12</f>
        <v>14272.224320000003</v>
      </c>
      <c r="O109" s="34">
        <f t="shared" si="4"/>
        <v>3117.6949999999997</v>
      </c>
      <c r="P109" s="34">
        <f t="shared" si="4"/>
        <v>5350.7710000000006</v>
      </c>
      <c r="Q109" s="34">
        <f t="shared" si="4"/>
        <v>3283.413</v>
      </c>
      <c r="R109" s="34">
        <f t="shared" si="4"/>
        <v>428.2</v>
      </c>
      <c r="S109" s="34">
        <f t="shared" si="4"/>
        <v>589.13499999999999</v>
      </c>
      <c r="T109" s="34">
        <f t="shared" si="4"/>
        <v>793.21731999999997</v>
      </c>
      <c r="U109" s="34">
        <f t="shared" si="4"/>
        <v>709.79300000000001</v>
      </c>
    </row>
    <row r="110" spans="1:23" ht="32.25" customHeight="1" x14ac:dyDescent="0.25">
      <c r="A110" s="178"/>
      <c r="B110" s="175"/>
      <c r="C110" s="167"/>
      <c r="D110" s="167"/>
      <c r="E110" s="167"/>
      <c r="F110" s="167"/>
      <c r="G110" s="167"/>
      <c r="H110" s="167"/>
      <c r="I110" s="167"/>
      <c r="J110" s="167"/>
      <c r="K110" s="167"/>
      <c r="L110" s="168"/>
      <c r="M110" s="5" t="s">
        <v>16</v>
      </c>
      <c r="N110" s="34">
        <f>N107+N106+N83+N81+N78+N76+N58+N46+N27+N25+N23+N21+N19+N17+N15+N13+N62</f>
        <v>2949.373928</v>
      </c>
      <c r="O110" s="34">
        <f>O107+O106+O83+O81+O78+O76+O58+O46+O27+O25+O23+O21+O19+O17+O15+O13+O62</f>
        <v>687.38900000000001</v>
      </c>
      <c r="P110" s="34">
        <f>P107+P106+P83+P81+P78+P76+P58+P46+P27+P25+P23+P21+P19+P17+P15+P13+P62</f>
        <v>473.73492799999997</v>
      </c>
      <c r="Q110" s="34">
        <f>Q107+Q106+Q83+Q81+Q78+Q76+Q58+Q46+Q27+Q25+Q23+Q21+Q19+Q17+Q15+Q13</f>
        <v>66</v>
      </c>
      <c r="R110" s="34">
        <f>R107+R106+R83+R81+R78+R76+R58+R46+R27+R25+R23+R21+R19+R17+R15+R13</f>
        <v>83.1</v>
      </c>
      <c r="S110" s="34">
        <f>S107+S106+S83+S81+S78+S76+S58+S46+S27+S25+S23+S21+S19+S17+S15+S13</f>
        <v>48.8</v>
      </c>
      <c r="T110" s="34">
        <f>T107+T106+T83+T81+T78+T76+T58+T46+T27+T25+T23+T21+T19+T17+T15+T13</f>
        <v>763.45</v>
      </c>
      <c r="U110" s="34">
        <f>U107+U106+U83+U81+U78+U76+U58+U46+U27+U25+U23+U21+U19+U17+U15+U13</f>
        <v>826.90000000000009</v>
      </c>
      <c r="V110" s="3"/>
    </row>
    <row r="111" spans="1:23" s="67" customFormat="1" ht="40.5" customHeight="1" x14ac:dyDescent="0.25">
      <c r="A111" s="169"/>
      <c r="B111" s="170"/>
      <c r="C111" s="170"/>
      <c r="D111" s="170"/>
      <c r="E111" s="170"/>
      <c r="F111" s="170"/>
      <c r="G111" s="170"/>
      <c r="H111" s="170"/>
      <c r="I111" s="170"/>
      <c r="J111" s="170"/>
      <c r="K111" s="170"/>
      <c r="L111" s="171"/>
      <c r="M111" s="35" t="s">
        <v>34</v>
      </c>
      <c r="N111" s="37">
        <f>N85+N79+N77+N73+N56+N55+N52+N50+N48+N44+N41+N40+N38+N36</f>
        <v>29624.093000000001</v>
      </c>
      <c r="O111" s="37">
        <f>O85+O79+O77+O73+O56+O55+O52+O50+O48+O44+O41+O40+O38+O36</f>
        <v>1</v>
      </c>
      <c r="P111" s="37">
        <f>P85+P79+P77+P73+P56+P55+P52+P50+P48+P44+P41+P40+P38+P36</f>
        <v>2265</v>
      </c>
      <c r="Q111" s="37">
        <f>Q85+Q79+Q77+Q73+Q62+Q56+Q55+Q52+Q50+Q48+Q44+Q41+Q40+Q38+Q36</f>
        <v>6330.08</v>
      </c>
      <c r="R111" s="37">
        <f>R85+R79+R77+R73+R62+R56+R55+R52+R50+R48+R44+R41+R40+R38+R36</f>
        <v>9830.268</v>
      </c>
      <c r="S111" s="37">
        <f>S85+S79+S77+S73+S62+S56+S55+S52+S50+S48+S44+S41+S40+S38+S36</f>
        <v>7686.8600000000006</v>
      </c>
      <c r="T111" s="37">
        <f>T85+T79+T77+T73+T62+T56+T55+T52+T50+T48+T44+T41+T40+T38+T36</f>
        <v>1186.6400000000001</v>
      </c>
      <c r="U111" s="37">
        <f>U85+U79+U77+U73+U62+U56+U55+U52+U50+U48+U44+U41+U40+U38+U36</f>
        <v>2324.2449999999999</v>
      </c>
      <c r="V111" s="66"/>
    </row>
    <row r="112" spans="1:23" s="67" customFormat="1" ht="20.25" customHeight="1" x14ac:dyDescent="0.25">
      <c r="A112" s="4">
        <v>1</v>
      </c>
      <c r="B112" s="35">
        <v>2</v>
      </c>
      <c r="C112" s="6">
        <v>3</v>
      </c>
      <c r="D112" s="6">
        <v>4</v>
      </c>
      <c r="E112" s="6">
        <v>5</v>
      </c>
      <c r="F112" s="6">
        <v>6</v>
      </c>
      <c r="G112" s="6">
        <v>7</v>
      </c>
      <c r="H112" s="6">
        <v>8</v>
      </c>
      <c r="I112" s="6">
        <v>9</v>
      </c>
      <c r="J112" s="6">
        <v>10</v>
      </c>
      <c r="K112" s="35">
        <v>11</v>
      </c>
      <c r="L112" s="35">
        <v>12</v>
      </c>
      <c r="M112" s="35">
        <v>13</v>
      </c>
      <c r="N112" s="172">
        <v>14</v>
      </c>
      <c r="O112" s="6">
        <v>15</v>
      </c>
      <c r="P112" s="6">
        <v>16</v>
      </c>
      <c r="Q112" s="6">
        <v>17</v>
      </c>
      <c r="R112" s="6">
        <v>18</v>
      </c>
      <c r="S112" s="6">
        <v>19</v>
      </c>
      <c r="T112" s="6">
        <v>20</v>
      </c>
      <c r="U112" s="6">
        <v>21</v>
      </c>
      <c r="V112" s="66"/>
    </row>
    <row r="113" spans="1:24" s="67" customFormat="1" ht="28.5" x14ac:dyDescent="0.25">
      <c r="A113" s="229" t="s">
        <v>60</v>
      </c>
      <c r="B113" s="104" t="s">
        <v>55</v>
      </c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6"/>
      <c r="V113" s="66"/>
    </row>
    <row r="114" spans="1:24" s="67" customFormat="1" ht="82.5" customHeight="1" x14ac:dyDescent="0.25">
      <c r="A114" s="230"/>
      <c r="B114" s="139" t="s">
        <v>95</v>
      </c>
      <c r="C114" s="6">
        <v>2</v>
      </c>
      <c r="D114" s="6">
        <v>1</v>
      </c>
      <c r="E114" s="6">
        <v>1</v>
      </c>
      <c r="F114" s="30"/>
      <c r="G114" s="30"/>
      <c r="H114" s="30"/>
      <c r="I114" s="6"/>
      <c r="J114" s="30"/>
      <c r="K114" s="33" t="s">
        <v>150</v>
      </c>
      <c r="L114" s="35" t="s">
        <v>56</v>
      </c>
      <c r="M114" s="140" t="s">
        <v>19</v>
      </c>
      <c r="N114" s="34">
        <f>SUM(O114:U114)</f>
        <v>2640</v>
      </c>
      <c r="O114" s="34">
        <v>1320</v>
      </c>
      <c r="P114" s="34">
        <v>1320</v>
      </c>
      <c r="Q114" s="34"/>
      <c r="R114" s="34"/>
      <c r="S114" s="34"/>
      <c r="T114" s="34"/>
      <c r="U114" s="34"/>
      <c r="V114" s="66"/>
    </row>
    <row r="115" spans="1:24" s="67" customFormat="1" ht="23.25" customHeight="1" x14ac:dyDescent="0.25">
      <c r="A115" s="230"/>
      <c r="B115" s="145" t="s">
        <v>20</v>
      </c>
      <c r="C115" s="63"/>
      <c r="D115" s="63"/>
      <c r="E115" s="63"/>
      <c r="F115" s="63"/>
      <c r="G115" s="63"/>
      <c r="H115" s="63"/>
      <c r="I115" s="63"/>
      <c r="J115" s="63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5"/>
      <c r="V115" s="66"/>
    </row>
    <row r="116" spans="1:24" s="67" customFormat="1" ht="45" x14ac:dyDescent="0.25">
      <c r="A116" s="154"/>
      <c r="B116" s="141" t="s">
        <v>70</v>
      </c>
      <c r="C116" s="4">
        <v>1</v>
      </c>
      <c r="D116" s="4"/>
      <c r="E116" s="4">
        <v>1</v>
      </c>
      <c r="F116" s="4"/>
      <c r="G116" s="4"/>
      <c r="H116" s="4"/>
      <c r="I116" s="4"/>
      <c r="J116" s="4"/>
      <c r="K116" s="186" t="s">
        <v>151</v>
      </c>
      <c r="L116" s="215" t="s">
        <v>14</v>
      </c>
      <c r="M116" s="203" t="s">
        <v>19</v>
      </c>
      <c r="N116" s="7">
        <f>SUM(O116:U116)</f>
        <v>500</v>
      </c>
      <c r="O116" s="20"/>
      <c r="P116" s="20">
        <v>500</v>
      </c>
      <c r="Q116" s="20"/>
      <c r="R116" s="20"/>
      <c r="S116" s="20"/>
      <c r="T116" s="20"/>
      <c r="U116" s="20"/>
      <c r="V116" s="66"/>
    </row>
    <row r="117" spans="1:24" ht="141" customHeight="1" x14ac:dyDescent="0.25">
      <c r="A117" s="154"/>
      <c r="B117" s="143" t="s">
        <v>95</v>
      </c>
      <c r="C117" s="4">
        <v>1</v>
      </c>
      <c r="D117" s="4"/>
      <c r="E117" s="4">
        <v>1</v>
      </c>
      <c r="F117" s="4"/>
      <c r="G117" s="4"/>
      <c r="H117" s="4"/>
      <c r="I117" s="4"/>
      <c r="J117" s="4"/>
      <c r="K117" s="233"/>
      <c r="L117" s="234"/>
      <c r="M117" s="204"/>
      <c r="N117" s="11"/>
      <c r="O117" s="32"/>
      <c r="P117" s="32"/>
      <c r="Q117" s="32"/>
      <c r="R117" s="32"/>
      <c r="S117" s="32"/>
      <c r="T117" s="32"/>
      <c r="U117" s="32"/>
    </row>
    <row r="118" spans="1:24" s="67" customFormat="1" ht="48.75" customHeight="1" x14ac:dyDescent="0.25">
      <c r="A118" s="102"/>
      <c r="B118" s="143" t="s">
        <v>70</v>
      </c>
      <c r="C118" s="4">
        <v>1</v>
      </c>
      <c r="D118" s="4"/>
      <c r="E118" s="4">
        <v>1</v>
      </c>
      <c r="F118" s="4"/>
      <c r="G118" s="4"/>
      <c r="H118" s="4"/>
      <c r="I118" s="4"/>
      <c r="J118" s="4"/>
      <c r="K118" s="186" t="s">
        <v>152</v>
      </c>
      <c r="L118" s="215" t="s">
        <v>14</v>
      </c>
      <c r="M118" s="203" t="s">
        <v>19</v>
      </c>
      <c r="N118" s="7">
        <f>SUM(O118:U118)</f>
        <v>200</v>
      </c>
      <c r="O118" s="20"/>
      <c r="P118" s="20">
        <v>200</v>
      </c>
      <c r="Q118" s="20"/>
      <c r="R118" s="20"/>
      <c r="S118" s="20"/>
      <c r="T118" s="20"/>
      <c r="U118" s="20"/>
      <c r="V118" s="66"/>
    </row>
    <row r="119" spans="1:24" s="73" customFormat="1" ht="78.75" customHeight="1" x14ac:dyDescent="0.25">
      <c r="A119" s="102"/>
      <c r="B119" s="138" t="s">
        <v>95</v>
      </c>
      <c r="C119" s="13">
        <v>1</v>
      </c>
      <c r="D119" s="13"/>
      <c r="E119" s="13">
        <v>1</v>
      </c>
      <c r="F119" s="13"/>
      <c r="G119" s="13"/>
      <c r="H119" s="13"/>
      <c r="I119" s="13"/>
      <c r="J119" s="13"/>
      <c r="K119" s="187"/>
      <c r="L119" s="235"/>
      <c r="M119" s="204"/>
      <c r="N119" s="11"/>
      <c r="O119" s="32"/>
      <c r="P119" s="32"/>
      <c r="Q119" s="32"/>
      <c r="R119" s="32"/>
      <c r="S119" s="32"/>
      <c r="T119" s="32"/>
      <c r="U119" s="32"/>
      <c r="V119" s="66"/>
    </row>
    <row r="120" spans="1:24" s="67" customFormat="1" ht="109.5" customHeight="1" x14ac:dyDescent="0.25">
      <c r="A120" s="102"/>
      <c r="B120" s="143" t="s">
        <v>95</v>
      </c>
      <c r="C120" s="4">
        <v>1</v>
      </c>
      <c r="D120" s="4"/>
      <c r="E120" s="4"/>
      <c r="F120" s="4"/>
      <c r="G120" s="4">
        <v>1</v>
      </c>
      <c r="H120" s="4"/>
      <c r="I120" s="4"/>
      <c r="J120" s="4"/>
      <c r="K120" s="29" t="s">
        <v>153</v>
      </c>
      <c r="L120" s="4" t="s">
        <v>14</v>
      </c>
      <c r="M120" s="35" t="s">
        <v>34</v>
      </c>
      <c r="N120" s="37">
        <f>SUM(P120:R120)</f>
        <v>200</v>
      </c>
      <c r="O120" s="34"/>
      <c r="P120" s="34">
        <v>65</v>
      </c>
      <c r="Q120" s="34">
        <v>65</v>
      </c>
      <c r="R120" s="34">
        <v>70</v>
      </c>
      <c r="S120" s="34"/>
      <c r="T120" s="34"/>
      <c r="U120" s="34"/>
      <c r="V120" s="66"/>
    </row>
    <row r="121" spans="1:24" ht="27" customHeight="1" x14ac:dyDescent="0.25">
      <c r="A121" s="102"/>
      <c r="B121" s="68" t="s">
        <v>57</v>
      </c>
      <c r="C121" s="41"/>
      <c r="D121" s="41"/>
      <c r="E121" s="41"/>
      <c r="F121" s="41"/>
      <c r="G121" s="41"/>
      <c r="H121" s="41"/>
      <c r="I121" s="41"/>
      <c r="J121" s="41"/>
      <c r="K121" s="42"/>
      <c r="L121" s="41"/>
      <c r="M121" s="43"/>
      <c r="N121" s="44"/>
      <c r="O121" s="45"/>
      <c r="P121" s="45"/>
      <c r="Q121" s="45"/>
      <c r="R121" s="45"/>
      <c r="S121" s="45"/>
      <c r="T121" s="45"/>
      <c r="U121" s="45"/>
    </row>
    <row r="122" spans="1:24" ht="142.5" customHeight="1" x14ac:dyDescent="0.25">
      <c r="A122" s="102"/>
      <c r="B122" s="141" t="s">
        <v>95</v>
      </c>
      <c r="C122" s="140">
        <v>1</v>
      </c>
      <c r="D122" s="140"/>
      <c r="E122" s="140"/>
      <c r="F122" s="140">
        <v>1</v>
      </c>
      <c r="G122" s="35"/>
      <c r="H122" s="35"/>
      <c r="I122" s="35"/>
      <c r="J122" s="35"/>
      <c r="K122" s="143" t="s">
        <v>154</v>
      </c>
      <c r="L122" s="140" t="s">
        <v>58</v>
      </c>
      <c r="M122" s="35" t="s">
        <v>19</v>
      </c>
      <c r="N122" s="37">
        <f>SUM(O122:U122)</f>
        <v>62</v>
      </c>
      <c r="O122" s="37">
        <v>2</v>
      </c>
      <c r="P122" s="37">
        <v>30</v>
      </c>
      <c r="Q122" s="37">
        <v>30</v>
      </c>
      <c r="R122" s="37"/>
      <c r="S122" s="37"/>
      <c r="T122" s="37"/>
      <c r="U122" s="37"/>
    </row>
    <row r="123" spans="1:24" s="67" customFormat="1" x14ac:dyDescent="0.25">
      <c r="A123" s="235"/>
      <c r="B123" s="64" t="s">
        <v>39</v>
      </c>
      <c r="C123" s="25"/>
      <c r="D123" s="25"/>
      <c r="E123" s="25"/>
      <c r="F123" s="25"/>
      <c r="G123" s="25"/>
      <c r="H123" s="25"/>
      <c r="I123" s="25"/>
      <c r="J123" s="25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70"/>
      <c r="V123" s="66"/>
    </row>
    <row r="124" spans="1:24" ht="96.75" customHeight="1" x14ac:dyDescent="0.25">
      <c r="A124" s="235"/>
      <c r="B124" s="141" t="s">
        <v>95</v>
      </c>
      <c r="C124" s="4">
        <v>1</v>
      </c>
      <c r="D124" s="4">
        <v>1</v>
      </c>
      <c r="E124" s="4"/>
      <c r="F124" s="4"/>
      <c r="G124" s="4"/>
      <c r="H124" s="4"/>
      <c r="I124" s="4"/>
      <c r="J124" s="4"/>
      <c r="K124" s="71" t="s">
        <v>155</v>
      </c>
      <c r="L124" s="4" t="s">
        <v>21</v>
      </c>
      <c r="M124" s="35" t="s">
        <v>19</v>
      </c>
      <c r="N124" s="11">
        <v>20</v>
      </c>
      <c r="O124" s="72">
        <v>20</v>
      </c>
      <c r="P124" s="32"/>
      <c r="Q124" s="32"/>
      <c r="R124" s="24"/>
      <c r="S124" s="24"/>
      <c r="T124" s="24"/>
      <c r="U124" s="24"/>
    </row>
    <row r="125" spans="1:24" ht="22.5" customHeight="1" x14ac:dyDescent="0.25">
      <c r="A125" s="102"/>
      <c r="B125" s="64" t="s">
        <v>40</v>
      </c>
      <c r="C125" s="25"/>
      <c r="D125" s="25"/>
      <c r="E125" s="25"/>
      <c r="F125" s="25"/>
      <c r="G125" s="25"/>
      <c r="H125" s="25"/>
      <c r="I125" s="25"/>
      <c r="J125" s="25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70"/>
    </row>
    <row r="126" spans="1:24" ht="54" customHeight="1" x14ac:dyDescent="0.25">
      <c r="A126" s="102"/>
      <c r="B126" s="231" t="s">
        <v>83</v>
      </c>
      <c r="C126" s="224">
        <v>1</v>
      </c>
      <c r="D126" s="224">
        <v>1</v>
      </c>
      <c r="E126" s="224"/>
      <c r="F126" s="224"/>
      <c r="G126" s="224"/>
      <c r="H126" s="224"/>
      <c r="I126" s="224"/>
      <c r="J126" s="224"/>
      <c r="K126" s="188" t="s">
        <v>156</v>
      </c>
      <c r="L126" s="203" t="s">
        <v>100</v>
      </c>
      <c r="M126" s="35" t="s">
        <v>19</v>
      </c>
      <c r="N126" s="34">
        <f>SUM(O126:U126)</f>
        <v>4.7910000000000004</v>
      </c>
      <c r="O126" s="146">
        <v>4.7910000000000004</v>
      </c>
      <c r="P126" s="34"/>
      <c r="Q126" s="34"/>
      <c r="R126" s="34"/>
      <c r="S126" s="34"/>
      <c r="T126" s="34"/>
      <c r="U126" s="34"/>
    </row>
    <row r="127" spans="1:24" ht="42" customHeight="1" x14ac:dyDescent="0.25">
      <c r="A127" s="103"/>
      <c r="B127" s="232"/>
      <c r="C127" s="225"/>
      <c r="D127" s="225"/>
      <c r="E127" s="225"/>
      <c r="F127" s="225"/>
      <c r="G127" s="225"/>
      <c r="H127" s="225"/>
      <c r="I127" s="225"/>
      <c r="J127" s="225"/>
      <c r="K127" s="189"/>
      <c r="L127" s="204"/>
      <c r="M127" s="35" t="s">
        <v>34</v>
      </c>
      <c r="N127" s="34">
        <f>SUM(O127:U127)</f>
        <v>43.122999999999998</v>
      </c>
      <c r="O127" s="34">
        <v>43.122999999999998</v>
      </c>
      <c r="P127" s="34"/>
      <c r="Q127" s="34"/>
      <c r="R127" s="34"/>
      <c r="S127" s="34"/>
      <c r="T127" s="34"/>
      <c r="U127" s="34"/>
      <c r="V127" s="3"/>
      <c r="W127" s="3"/>
      <c r="X127" s="3"/>
    </row>
    <row r="128" spans="1:24" x14ac:dyDescent="0.25">
      <c r="A128" s="4">
        <v>1</v>
      </c>
      <c r="B128" s="35">
        <v>2</v>
      </c>
      <c r="C128" s="6">
        <v>3</v>
      </c>
      <c r="D128" s="6">
        <v>4</v>
      </c>
      <c r="E128" s="6">
        <v>5</v>
      </c>
      <c r="F128" s="6">
        <v>6</v>
      </c>
      <c r="G128" s="6">
        <v>7</v>
      </c>
      <c r="H128" s="6">
        <v>8</v>
      </c>
      <c r="I128" s="6">
        <v>9</v>
      </c>
      <c r="J128" s="6">
        <v>10</v>
      </c>
      <c r="K128" s="35">
        <v>11</v>
      </c>
      <c r="L128" s="35">
        <v>12</v>
      </c>
      <c r="M128" s="35">
        <v>13</v>
      </c>
      <c r="N128" s="172">
        <v>14</v>
      </c>
      <c r="O128" s="6">
        <v>15</v>
      </c>
      <c r="P128" s="6">
        <v>16</v>
      </c>
      <c r="Q128" s="6">
        <v>17</v>
      </c>
      <c r="R128" s="6">
        <v>18</v>
      </c>
      <c r="S128" s="6">
        <v>19</v>
      </c>
      <c r="T128" s="6">
        <v>20</v>
      </c>
      <c r="U128" s="6">
        <v>21</v>
      </c>
      <c r="V128" s="3"/>
    </row>
    <row r="129" spans="1:22" ht="20.25" customHeight="1" x14ac:dyDescent="0.25">
      <c r="A129" s="102"/>
      <c r="B129" s="64" t="s">
        <v>41</v>
      </c>
      <c r="C129" s="25"/>
      <c r="D129" s="25"/>
      <c r="E129" s="25"/>
      <c r="F129" s="25"/>
      <c r="G129" s="25"/>
      <c r="H129" s="25"/>
      <c r="I129" s="25"/>
      <c r="J129" s="25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70"/>
      <c r="V129" s="3"/>
    </row>
    <row r="130" spans="1:22" ht="143.25" customHeight="1" x14ac:dyDescent="0.25">
      <c r="A130" s="102"/>
      <c r="B130" s="139" t="s">
        <v>101</v>
      </c>
      <c r="C130" s="6">
        <f>SUM(D130:J130)</f>
        <v>1</v>
      </c>
      <c r="D130" s="6"/>
      <c r="E130" s="6">
        <v>1</v>
      </c>
      <c r="F130" s="6"/>
      <c r="G130" s="6"/>
      <c r="H130" s="6"/>
      <c r="I130" s="6"/>
      <c r="J130" s="6"/>
      <c r="K130" s="236" t="s">
        <v>157</v>
      </c>
      <c r="L130" s="190" t="s">
        <v>21</v>
      </c>
      <c r="M130" s="5" t="s">
        <v>19</v>
      </c>
      <c r="N130" s="20">
        <f>SUM(O130:U130)</f>
        <v>26</v>
      </c>
      <c r="O130" s="20"/>
      <c r="P130" s="20">
        <v>26</v>
      </c>
      <c r="Q130" s="20"/>
      <c r="R130" s="20"/>
      <c r="S130" s="20"/>
      <c r="T130" s="20"/>
      <c r="U130" s="20"/>
      <c r="V130" s="3"/>
    </row>
    <row r="131" spans="1:22" ht="43.5" customHeight="1" x14ac:dyDescent="0.25">
      <c r="A131" s="103"/>
      <c r="B131" s="39" t="s">
        <v>71</v>
      </c>
      <c r="C131" s="6">
        <f>SUM(D131:J131)</f>
        <v>3.2</v>
      </c>
      <c r="D131" s="6"/>
      <c r="E131" s="6">
        <v>3.2</v>
      </c>
      <c r="F131" s="6"/>
      <c r="G131" s="6"/>
      <c r="H131" s="6"/>
      <c r="I131" s="6"/>
      <c r="J131" s="6"/>
      <c r="K131" s="236"/>
      <c r="L131" s="191"/>
      <c r="M131" s="8"/>
      <c r="N131" s="32"/>
      <c r="O131" s="32"/>
      <c r="P131" s="32"/>
      <c r="Q131" s="32"/>
      <c r="R131" s="32"/>
      <c r="S131" s="32"/>
      <c r="T131" s="32"/>
      <c r="U131" s="32"/>
      <c r="V131" s="3"/>
    </row>
    <row r="132" spans="1:22" ht="83.25" customHeight="1" x14ac:dyDescent="0.25">
      <c r="A132" s="102"/>
      <c r="B132" s="144" t="s">
        <v>95</v>
      </c>
      <c r="C132" s="24">
        <v>1</v>
      </c>
      <c r="D132" s="40"/>
      <c r="E132" s="24">
        <v>1</v>
      </c>
      <c r="F132" s="40"/>
      <c r="G132" s="40"/>
      <c r="H132" s="40"/>
      <c r="I132" s="24"/>
      <c r="J132" s="40"/>
      <c r="K132" s="76" t="s">
        <v>158</v>
      </c>
      <c r="L132" s="35" t="s">
        <v>59</v>
      </c>
      <c r="M132" s="35" t="s">
        <v>16</v>
      </c>
      <c r="N132" s="34">
        <f>SUM(O132:U132)</f>
        <v>197.69499999999999</v>
      </c>
      <c r="O132" s="34"/>
      <c r="P132" s="34">
        <v>197.69499999999999</v>
      </c>
      <c r="Q132" s="34"/>
      <c r="R132" s="34"/>
      <c r="S132" s="34"/>
      <c r="T132" s="34"/>
      <c r="U132" s="34"/>
      <c r="V132" s="3"/>
    </row>
    <row r="133" spans="1:22" ht="27.75" customHeight="1" x14ac:dyDescent="0.25">
      <c r="A133" s="177" t="s">
        <v>12</v>
      </c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152"/>
      <c r="N133" s="11">
        <f t="shared" ref="N133:U133" si="5">N132+N130+N127+N126+N124+N122+N120+N118+N116+N114</f>
        <v>3893.6089999999999</v>
      </c>
      <c r="O133" s="11">
        <f t="shared" si="5"/>
        <v>1389.914</v>
      </c>
      <c r="P133" s="11">
        <f t="shared" si="5"/>
        <v>2338.6949999999997</v>
      </c>
      <c r="Q133" s="11">
        <f t="shared" si="5"/>
        <v>95</v>
      </c>
      <c r="R133" s="11">
        <f t="shared" si="5"/>
        <v>70</v>
      </c>
      <c r="S133" s="11">
        <f t="shared" si="5"/>
        <v>0</v>
      </c>
      <c r="T133" s="11">
        <f t="shared" si="5"/>
        <v>0</v>
      </c>
      <c r="U133" s="11">
        <f t="shared" si="5"/>
        <v>0</v>
      </c>
      <c r="V133" s="3"/>
    </row>
    <row r="134" spans="1:22" ht="33.75" customHeight="1" x14ac:dyDescent="0.25">
      <c r="A134" s="166" t="s">
        <v>18</v>
      </c>
      <c r="B134" s="164"/>
      <c r="C134" s="164"/>
      <c r="D134" s="164"/>
      <c r="E134" s="164"/>
      <c r="F134" s="164"/>
      <c r="G134" s="164"/>
      <c r="H134" s="164"/>
      <c r="I134" s="164"/>
      <c r="J134" s="164"/>
      <c r="K134" s="164"/>
      <c r="L134" s="165"/>
      <c r="M134" s="5" t="s">
        <v>27</v>
      </c>
      <c r="N134" s="34">
        <f t="shared" ref="N134:U134" si="6">N130+N126+N124+N122+N118+N116+N114</f>
        <v>3452.7910000000002</v>
      </c>
      <c r="O134" s="34">
        <f t="shared" si="6"/>
        <v>1346.7909999999999</v>
      </c>
      <c r="P134" s="34">
        <f t="shared" si="6"/>
        <v>2076</v>
      </c>
      <c r="Q134" s="34">
        <f t="shared" si="6"/>
        <v>30</v>
      </c>
      <c r="R134" s="34">
        <f t="shared" si="6"/>
        <v>0</v>
      </c>
      <c r="S134" s="34">
        <f t="shared" si="6"/>
        <v>0</v>
      </c>
      <c r="T134" s="34">
        <f t="shared" si="6"/>
        <v>0</v>
      </c>
      <c r="U134" s="34">
        <f t="shared" si="6"/>
        <v>0</v>
      </c>
      <c r="V134" s="3"/>
    </row>
    <row r="135" spans="1:22" s="67" customFormat="1" ht="30" x14ac:dyDescent="0.25">
      <c r="A135" s="176"/>
      <c r="B135" s="167"/>
      <c r="C135" s="167"/>
      <c r="D135" s="167"/>
      <c r="E135" s="167"/>
      <c r="F135" s="167"/>
      <c r="G135" s="167"/>
      <c r="H135" s="167"/>
      <c r="I135" s="167"/>
      <c r="J135" s="167"/>
      <c r="K135" s="167"/>
      <c r="L135" s="168"/>
      <c r="M135" s="5" t="s">
        <v>16</v>
      </c>
      <c r="N135" s="34">
        <f>N132</f>
        <v>197.69499999999999</v>
      </c>
      <c r="O135" s="34">
        <f t="shared" ref="O135:U135" si="7">O132</f>
        <v>0</v>
      </c>
      <c r="P135" s="34">
        <f t="shared" si="7"/>
        <v>197.69499999999999</v>
      </c>
      <c r="Q135" s="34">
        <f t="shared" si="7"/>
        <v>0</v>
      </c>
      <c r="R135" s="34">
        <f t="shared" si="7"/>
        <v>0</v>
      </c>
      <c r="S135" s="34">
        <f t="shared" si="7"/>
        <v>0</v>
      </c>
      <c r="T135" s="34">
        <f t="shared" si="7"/>
        <v>0</v>
      </c>
      <c r="U135" s="34">
        <f t="shared" si="7"/>
        <v>0</v>
      </c>
      <c r="V135" s="66"/>
    </row>
    <row r="136" spans="1:22" ht="34.5" customHeight="1" x14ac:dyDescent="0.25">
      <c r="A136" s="183"/>
      <c r="B136" s="170"/>
      <c r="C136" s="170"/>
      <c r="D136" s="170"/>
      <c r="E136" s="170"/>
      <c r="F136" s="170"/>
      <c r="G136" s="170"/>
      <c r="H136" s="170"/>
      <c r="I136" s="170"/>
      <c r="J136" s="170"/>
      <c r="K136" s="170"/>
      <c r="L136" s="171"/>
      <c r="M136" s="5" t="s">
        <v>34</v>
      </c>
      <c r="N136" s="37">
        <f t="shared" ref="N136:U136" si="8">N127+N120</f>
        <v>243.12299999999999</v>
      </c>
      <c r="O136" s="37">
        <f t="shared" si="8"/>
        <v>43.122999999999998</v>
      </c>
      <c r="P136" s="37">
        <f t="shared" si="8"/>
        <v>65</v>
      </c>
      <c r="Q136" s="37">
        <f t="shared" si="8"/>
        <v>65</v>
      </c>
      <c r="R136" s="37">
        <f t="shared" si="8"/>
        <v>70</v>
      </c>
      <c r="S136" s="37">
        <f t="shared" si="8"/>
        <v>0</v>
      </c>
      <c r="T136" s="37">
        <f t="shared" si="8"/>
        <v>0</v>
      </c>
      <c r="U136" s="37">
        <f t="shared" si="8"/>
        <v>0</v>
      </c>
    </row>
    <row r="137" spans="1:22" ht="78.75" customHeight="1" x14ac:dyDescent="0.25">
      <c r="A137" s="197" t="s">
        <v>62</v>
      </c>
      <c r="B137" s="29" t="s">
        <v>84</v>
      </c>
      <c r="C137" s="4">
        <f>SUM(D137:J137)</f>
        <v>1200</v>
      </c>
      <c r="D137" s="4"/>
      <c r="E137" s="4">
        <v>200</v>
      </c>
      <c r="F137" s="4">
        <v>200</v>
      </c>
      <c r="G137" s="4">
        <v>200</v>
      </c>
      <c r="H137" s="4">
        <v>200</v>
      </c>
      <c r="I137" s="4">
        <v>200</v>
      </c>
      <c r="J137" s="4">
        <v>200</v>
      </c>
      <c r="K137" s="29" t="s">
        <v>159</v>
      </c>
      <c r="L137" s="4" t="s">
        <v>68</v>
      </c>
      <c r="M137" s="35" t="s">
        <v>19</v>
      </c>
      <c r="N137" s="37">
        <f>SUM(O137:U137)</f>
        <v>109.2</v>
      </c>
      <c r="O137" s="37"/>
      <c r="P137" s="37">
        <v>18.2</v>
      </c>
      <c r="Q137" s="37">
        <v>18.2</v>
      </c>
      <c r="R137" s="37">
        <v>18.2</v>
      </c>
      <c r="S137" s="37">
        <v>18.2</v>
      </c>
      <c r="T137" s="37">
        <v>18.2</v>
      </c>
      <c r="U137" s="37">
        <v>18.2</v>
      </c>
    </row>
    <row r="138" spans="1:22" ht="82.5" customHeight="1" x14ac:dyDescent="0.25">
      <c r="A138" s="197"/>
      <c r="B138" s="143" t="s">
        <v>102</v>
      </c>
      <c r="C138" s="4">
        <f>SUM(D138:J138)</f>
        <v>210</v>
      </c>
      <c r="D138" s="4"/>
      <c r="E138" s="4">
        <v>35</v>
      </c>
      <c r="F138" s="4">
        <v>35</v>
      </c>
      <c r="G138" s="4">
        <v>35</v>
      </c>
      <c r="H138" s="4">
        <v>35</v>
      </c>
      <c r="I138" s="4">
        <v>35</v>
      </c>
      <c r="J138" s="4">
        <v>35</v>
      </c>
      <c r="K138" s="29" t="s">
        <v>160</v>
      </c>
      <c r="L138" s="4" t="s">
        <v>68</v>
      </c>
      <c r="M138" s="35" t="s">
        <v>19</v>
      </c>
      <c r="N138" s="37">
        <f>SUM(O138:U138)</f>
        <v>151.19999999999999</v>
      </c>
      <c r="O138" s="37"/>
      <c r="P138" s="37">
        <v>25.2</v>
      </c>
      <c r="Q138" s="37">
        <v>25.2</v>
      </c>
      <c r="R138" s="37">
        <v>25.2</v>
      </c>
      <c r="S138" s="37">
        <v>25.2</v>
      </c>
      <c r="T138" s="37">
        <v>25.2</v>
      </c>
      <c r="U138" s="37">
        <v>25.2</v>
      </c>
    </row>
    <row r="139" spans="1:22" ht="45" x14ac:dyDescent="0.25">
      <c r="A139" s="197"/>
      <c r="B139" s="143" t="s">
        <v>103</v>
      </c>
      <c r="C139" s="4">
        <f>SUM(D139:J139)</f>
        <v>420</v>
      </c>
      <c r="D139" s="4"/>
      <c r="E139" s="4">
        <v>70</v>
      </c>
      <c r="F139" s="4">
        <v>70</v>
      </c>
      <c r="G139" s="4">
        <v>70</v>
      </c>
      <c r="H139" s="4">
        <v>70</v>
      </c>
      <c r="I139" s="4">
        <v>70</v>
      </c>
      <c r="J139" s="4">
        <v>70</v>
      </c>
      <c r="K139" s="29" t="s">
        <v>161</v>
      </c>
      <c r="L139" s="4" t="s">
        <v>68</v>
      </c>
      <c r="M139" s="35" t="s">
        <v>19</v>
      </c>
      <c r="N139" s="37">
        <f>SUM(O139:U139)</f>
        <v>39</v>
      </c>
      <c r="O139" s="37"/>
      <c r="P139" s="37">
        <v>6.5</v>
      </c>
      <c r="Q139" s="37">
        <v>6.5</v>
      </c>
      <c r="R139" s="37">
        <v>6.5</v>
      </c>
      <c r="S139" s="37">
        <v>6.5</v>
      </c>
      <c r="T139" s="37">
        <v>6.5</v>
      </c>
      <c r="U139" s="37">
        <v>6.5</v>
      </c>
    </row>
    <row r="140" spans="1:22" ht="97.5" customHeight="1" x14ac:dyDescent="0.25">
      <c r="A140" s="197"/>
      <c r="B140" s="143" t="s">
        <v>104</v>
      </c>
      <c r="C140" s="4">
        <v>6</v>
      </c>
      <c r="D140" s="4"/>
      <c r="E140" s="4">
        <v>1</v>
      </c>
      <c r="F140" s="4">
        <v>1</v>
      </c>
      <c r="G140" s="4">
        <v>1</v>
      </c>
      <c r="H140" s="4">
        <v>1</v>
      </c>
      <c r="I140" s="4">
        <v>1</v>
      </c>
      <c r="J140" s="4">
        <v>1</v>
      </c>
      <c r="K140" s="29" t="s">
        <v>162</v>
      </c>
      <c r="L140" s="4" t="s">
        <v>68</v>
      </c>
      <c r="M140" s="35" t="s">
        <v>19</v>
      </c>
      <c r="N140" s="37">
        <f>SUM(O140:U140)</f>
        <v>6</v>
      </c>
      <c r="O140" s="37"/>
      <c r="P140" s="37">
        <v>1</v>
      </c>
      <c r="Q140" s="37">
        <v>1</v>
      </c>
      <c r="R140" s="37">
        <v>1</v>
      </c>
      <c r="S140" s="37">
        <v>1</v>
      </c>
      <c r="T140" s="37">
        <v>1</v>
      </c>
      <c r="U140" s="37">
        <v>1</v>
      </c>
    </row>
    <row r="141" spans="1:22" ht="33" customHeight="1" x14ac:dyDescent="0.25">
      <c r="A141" s="102"/>
      <c r="B141" s="64" t="s">
        <v>55</v>
      </c>
      <c r="C141" s="63"/>
      <c r="D141" s="63"/>
      <c r="E141" s="63"/>
      <c r="F141" s="63"/>
      <c r="G141" s="63"/>
      <c r="H141" s="63"/>
      <c r="I141" s="63"/>
      <c r="J141" s="63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5"/>
    </row>
    <row r="142" spans="1:22" ht="84.75" customHeight="1" x14ac:dyDescent="0.25">
      <c r="A142" s="102"/>
      <c r="B142" s="75" t="s">
        <v>61</v>
      </c>
      <c r="C142" s="24">
        <f>SUM(D142:J142)</f>
        <v>27</v>
      </c>
      <c r="D142" s="24">
        <v>13</v>
      </c>
      <c r="E142" s="24">
        <v>14</v>
      </c>
      <c r="F142" s="24"/>
      <c r="G142" s="24"/>
      <c r="H142" s="24"/>
      <c r="I142" s="24"/>
      <c r="J142" s="24"/>
      <c r="K142" s="76" t="s">
        <v>163</v>
      </c>
      <c r="L142" s="8" t="s">
        <v>56</v>
      </c>
      <c r="M142" s="35" t="s">
        <v>16</v>
      </c>
      <c r="N142" s="34">
        <f>SUM(O142:U142)</f>
        <v>40.5</v>
      </c>
      <c r="O142" s="34">
        <v>20</v>
      </c>
      <c r="P142" s="34">
        <v>20.5</v>
      </c>
      <c r="Q142" s="34"/>
      <c r="R142" s="34"/>
      <c r="S142" s="34"/>
      <c r="T142" s="34"/>
      <c r="U142" s="34"/>
    </row>
    <row r="143" spans="1:22" ht="23.25" customHeight="1" x14ac:dyDescent="0.25">
      <c r="A143" s="102"/>
      <c r="B143" s="77" t="s">
        <v>25</v>
      </c>
      <c r="C143" s="14"/>
      <c r="D143" s="14"/>
      <c r="E143" s="14"/>
      <c r="F143" s="14"/>
      <c r="G143" s="14"/>
      <c r="H143" s="14"/>
      <c r="I143" s="14"/>
      <c r="J143" s="14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39"/>
    </row>
    <row r="144" spans="1:22" ht="121.5" customHeight="1" x14ac:dyDescent="0.25">
      <c r="A144" s="103"/>
      <c r="B144" s="78" t="s">
        <v>63</v>
      </c>
      <c r="C144" s="35">
        <f>SUM(D144:J144)</f>
        <v>76</v>
      </c>
      <c r="D144" s="35"/>
      <c r="E144" s="35"/>
      <c r="F144" s="35"/>
      <c r="G144" s="35"/>
      <c r="H144" s="35">
        <v>5</v>
      </c>
      <c r="I144" s="35">
        <v>71</v>
      </c>
      <c r="J144" s="35"/>
      <c r="K144" s="33" t="s">
        <v>164</v>
      </c>
      <c r="L144" s="35" t="s">
        <v>26</v>
      </c>
      <c r="M144" s="140" t="s">
        <v>19</v>
      </c>
      <c r="N144" s="37">
        <f>SUM(O144:U144)</f>
        <v>243.5</v>
      </c>
      <c r="O144" s="37"/>
      <c r="P144" s="37"/>
      <c r="Q144" s="37"/>
      <c r="R144" s="37"/>
      <c r="S144" s="37">
        <v>9.1</v>
      </c>
      <c r="T144" s="37">
        <v>234.4</v>
      </c>
      <c r="U144" s="37"/>
    </row>
    <row r="145" spans="1:24" ht="21" customHeight="1" x14ac:dyDescent="0.25">
      <c r="A145" s="4">
        <v>1</v>
      </c>
      <c r="B145" s="35">
        <v>2</v>
      </c>
      <c r="C145" s="6">
        <v>3</v>
      </c>
      <c r="D145" s="6">
        <v>4</v>
      </c>
      <c r="E145" s="6">
        <v>5</v>
      </c>
      <c r="F145" s="6">
        <v>6</v>
      </c>
      <c r="G145" s="6">
        <v>7</v>
      </c>
      <c r="H145" s="6">
        <v>8</v>
      </c>
      <c r="I145" s="6">
        <v>9</v>
      </c>
      <c r="J145" s="6">
        <v>10</v>
      </c>
      <c r="K145" s="35">
        <v>11</v>
      </c>
      <c r="L145" s="35">
        <v>12</v>
      </c>
      <c r="M145" s="35">
        <v>13</v>
      </c>
      <c r="N145" s="172">
        <v>14</v>
      </c>
      <c r="O145" s="6">
        <v>15</v>
      </c>
      <c r="P145" s="6">
        <v>16</v>
      </c>
      <c r="Q145" s="6">
        <v>17</v>
      </c>
      <c r="R145" s="6">
        <v>18</v>
      </c>
      <c r="S145" s="6">
        <v>19</v>
      </c>
      <c r="T145" s="6">
        <v>20</v>
      </c>
      <c r="U145" s="6">
        <v>21</v>
      </c>
    </row>
    <row r="146" spans="1:24" ht="23.25" customHeight="1" x14ac:dyDescent="0.25">
      <c r="A146" s="102"/>
      <c r="B146" s="77" t="s">
        <v>33</v>
      </c>
      <c r="C146" s="14"/>
      <c r="D146" s="14"/>
      <c r="E146" s="14"/>
      <c r="F146" s="14"/>
      <c r="G146" s="14"/>
      <c r="H146" s="14"/>
      <c r="I146" s="14"/>
      <c r="J146" s="14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39"/>
    </row>
    <row r="147" spans="1:24" ht="39" customHeight="1" x14ac:dyDescent="0.25">
      <c r="A147" s="102"/>
      <c r="B147" s="74" t="s">
        <v>23</v>
      </c>
      <c r="C147" s="148">
        <v>10</v>
      </c>
      <c r="D147" s="24"/>
      <c r="E147" s="24"/>
      <c r="F147" s="24"/>
      <c r="G147" s="24"/>
      <c r="H147" s="148">
        <v>10</v>
      </c>
      <c r="I147" s="24"/>
      <c r="J147" s="24"/>
      <c r="K147" s="198" t="s">
        <v>165</v>
      </c>
      <c r="L147" s="190" t="s">
        <v>64</v>
      </c>
      <c r="M147" s="190" t="s">
        <v>16</v>
      </c>
      <c r="N147" s="237">
        <f>S147+T147</f>
        <v>10</v>
      </c>
      <c r="O147" s="237"/>
      <c r="P147" s="237"/>
      <c r="Q147" s="237"/>
      <c r="R147" s="237"/>
      <c r="S147" s="237">
        <v>10</v>
      </c>
      <c r="T147" s="237"/>
      <c r="U147" s="237"/>
    </row>
    <row r="148" spans="1:24" s="60" customFormat="1" ht="53.25" customHeight="1" x14ac:dyDescent="0.25">
      <c r="A148" s="102"/>
      <c r="B148" s="74" t="s">
        <v>63</v>
      </c>
      <c r="C148" s="24">
        <v>1</v>
      </c>
      <c r="D148" s="24"/>
      <c r="E148" s="24"/>
      <c r="F148" s="24"/>
      <c r="G148" s="24"/>
      <c r="H148" s="24">
        <v>1</v>
      </c>
      <c r="I148" s="24"/>
      <c r="J148" s="24"/>
      <c r="K148" s="199"/>
      <c r="L148" s="191"/>
      <c r="M148" s="191"/>
      <c r="N148" s="238"/>
      <c r="O148" s="238"/>
      <c r="P148" s="238"/>
      <c r="Q148" s="238"/>
      <c r="R148" s="238"/>
      <c r="S148" s="238"/>
      <c r="T148" s="238"/>
      <c r="U148" s="238"/>
    </row>
    <row r="149" spans="1:24" s="88" customFormat="1" ht="42" customHeight="1" x14ac:dyDescent="0.25">
      <c r="A149" s="102"/>
      <c r="B149" s="74" t="s">
        <v>23</v>
      </c>
      <c r="C149" s="148">
        <v>10</v>
      </c>
      <c r="D149" s="24"/>
      <c r="E149" s="24"/>
      <c r="F149" s="24"/>
      <c r="G149" s="24"/>
      <c r="H149" s="148">
        <v>10</v>
      </c>
      <c r="I149" s="24"/>
      <c r="J149" s="24"/>
      <c r="K149" s="188" t="s">
        <v>166</v>
      </c>
      <c r="L149" s="190" t="s">
        <v>64</v>
      </c>
      <c r="M149" s="190" t="s">
        <v>16</v>
      </c>
      <c r="N149" s="237">
        <f>S149+T149</f>
        <v>10</v>
      </c>
      <c r="O149" s="237"/>
      <c r="P149" s="237"/>
      <c r="Q149" s="237"/>
      <c r="R149" s="237"/>
      <c r="S149" s="237">
        <v>10</v>
      </c>
      <c r="T149" s="237"/>
      <c r="U149" s="237"/>
    </row>
    <row r="150" spans="1:24" s="88" customFormat="1" ht="37.5" customHeight="1" x14ac:dyDescent="0.25">
      <c r="A150" s="102"/>
      <c r="B150" s="74" t="s">
        <v>63</v>
      </c>
      <c r="C150" s="24">
        <v>1</v>
      </c>
      <c r="D150" s="24"/>
      <c r="E150" s="24"/>
      <c r="F150" s="24"/>
      <c r="G150" s="24"/>
      <c r="H150" s="24">
        <v>1</v>
      </c>
      <c r="I150" s="24"/>
      <c r="J150" s="24"/>
      <c r="K150" s="189"/>
      <c r="L150" s="191"/>
      <c r="M150" s="191"/>
      <c r="N150" s="238"/>
      <c r="O150" s="238"/>
      <c r="P150" s="238"/>
      <c r="Q150" s="238"/>
      <c r="R150" s="238"/>
      <c r="S150" s="238"/>
      <c r="T150" s="238"/>
      <c r="U150" s="238"/>
    </row>
    <row r="151" spans="1:24" s="88" customFormat="1" ht="22.5" customHeight="1" x14ac:dyDescent="0.25">
      <c r="A151" s="102"/>
      <c r="B151" s="77" t="s">
        <v>40</v>
      </c>
      <c r="C151" s="79"/>
      <c r="D151" s="79"/>
      <c r="E151" s="79"/>
      <c r="F151" s="79"/>
      <c r="G151" s="79"/>
      <c r="H151" s="79"/>
      <c r="I151" s="79"/>
      <c r="J151" s="79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80"/>
    </row>
    <row r="152" spans="1:24" ht="30" x14ac:dyDescent="0.25">
      <c r="A152" s="102"/>
      <c r="B152" s="241" t="s">
        <v>105</v>
      </c>
      <c r="C152" s="224">
        <f>SUM(D152:J152)</f>
        <v>3653</v>
      </c>
      <c r="D152" s="224">
        <v>869</v>
      </c>
      <c r="E152" s="224">
        <v>696</v>
      </c>
      <c r="F152" s="224">
        <v>696</v>
      </c>
      <c r="G152" s="224">
        <v>696</v>
      </c>
      <c r="H152" s="224">
        <v>696</v>
      </c>
      <c r="I152" s="224"/>
      <c r="J152" s="224"/>
      <c r="K152" s="188" t="s">
        <v>167</v>
      </c>
      <c r="L152" s="190" t="s">
        <v>65</v>
      </c>
      <c r="M152" s="35" t="s">
        <v>16</v>
      </c>
      <c r="N152" s="34">
        <f>SUM(O152:S152)</f>
        <v>20.765000000000001</v>
      </c>
      <c r="O152" s="34">
        <v>1</v>
      </c>
      <c r="P152" s="34">
        <v>7.7649999999999997</v>
      </c>
      <c r="Q152" s="34">
        <v>4</v>
      </c>
      <c r="R152" s="34">
        <v>4</v>
      </c>
      <c r="S152" s="34">
        <v>4</v>
      </c>
      <c r="T152" s="34"/>
      <c r="U152" s="34"/>
      <c r="V152" s="3"/>
      <c r="W152" s="3"/>
      <c r="X152" s="3"/>
    </row>
    <row r="153" spans="1:24" x14ac:dyDescent="0.25">
      <c r="A153" s="102"/>
      <c r="B153" s="242"/>
      <c r="C153" s="225"/>
      <c r="D153" s="225"/>
      <c r="E153" s="225"/>
      <c r="F153" s="225"/>
      <c r="G153" s="225"/>
      <c r="H153" s="225"/>
      <c r="I153" s="225"/>
      <c r="J153" s="225"/>
      <c r="K153" s="189"/>
      <c r="L153" s="191"/>
      <c r="M153" s="35" t="s">
        <v>34</v>
      </c>
      <c r="N153" s="34">
        <f>SUM(O153:S153)</f>
        <v>15.765000000000001</v>
      </c>
      <c r="O153" s="58">
        <v>3.7650000000000001</v>
      </c>
      <c r="P153" s="58">
        <v>3</v>
      </c>
      <c r="Q153" s="58">
        <v>3</v>
      </c>
      <c r="R153" s="58">
        <v>3</v>
      </c>
      <c r="S153" s="58">
        <v>3</v>
      </c>
      <c r="T153" s="34"/>
      <c r="U153" s="34"/>
      <c r="V153" s="3"/>
    </row>
    <row r="154" spans="1:24" x14ac:dyDescent="0.25">
      <c r="A154" s="102"/>
      <c r="B154" s="81" t="s">
        <v>54</v>
      </c>
      <c r="C154" s="82"/>
      <c r="D154" s="82"/>
      <c r="E154" s="82"/>
      <c r="F154" s="82"/>
      <c r="G154" s="82"/>
      <c r="H154" s="82"/>
      <c r="I154" s="82"/>
      <c r="J154" s="82"/>
      <c r="K154" s="78"/>
      <c r="L154" s="83"/>
      <c r="M154" s="84"/>
      <c r="N154" s="34"/>
      <c r="O154" s="58"/>
      <c r="P154" s="58"/>
      <c r="Q154" s="58"/>
      <c r="R154" s="58"/>
      <c r="S154" s="58"/>
      <c r="T154" s="32"/>
      <c r="U154" s="32"/>
      <c r="V154" s="3"/>
    </row>
    <row r="155" spans="1:24" ht="30" x14ac:dyDescent="0.25">
      <c r="A155" s="102"/>
      <c r="B155" s="70" t="s">
        <v>63</v>
      </c>
      <c r="C155" s="4">
        <f>SUM(D155:J155)</f>
        <v>93</v>
      </c>
      <c r="D155" s="4">
        <v>63</v>
      </c>
      <c r="E155" s="4">
        <v>30</v>
      </c>
      <c r="F155" s="4"/>
      <c r="G155" s="4"/>
      <c r="H155" s="4"/>
      <c r="I155" s="4"/>
      <c r="J155" s="4"/>
      <c r="K155" s="193" t="s">
        <v>168</v>
      </c>
      <c r="L155" s="215" t="s">
        <v>67</v>
      </c>
      <c r="M155" s="13" t="s">
        <v>16</v>
      </c>
      <c r="N155" s="85">
        <f>SUM(O155:U155)</f>
        <v>350.66999999999996</v>
      </c>
      <c r="O155" s="135">
        <v>223.17</v>
      </c>
      <c r="P155" s="85">
        <v>127.5</v>
      </c>
      <c r="Q155" s="86"/>
      <c r="R155" s="86"/>
      <c r="S155" s="86"/>
      <c r="T155" s="86"/>
      <c r="U155" s="86"/>
      <c r="V155" s="3"/>
    </row>
    <row r="156" spans="1:24" s="93" customFormat="1" ht="45" customHeight="1" x14ac:dyDescent="0.25">
      <c r="A156" s="102"/>
      <c r="B156" s="70" t="s">
        <v>28</v>
      </c>
      <c r="C156" s="4">
        <f>SUM(D156:J156)</f>
        <v>58.5</v>
      </c>
      <c r="D156" s="4">
        <v>58.5</v>
      </c>
      <c r="E156" s="4"/>
      <c r="F156" s="62"/>
      <c r="G156" s="62"/>
      <c r="H156" s="62"/>
      <c r="I156" s="62"/>
      <c r="J156" s="62"/>
      <c r="K156" s="193"/>
      <c r="L156" s="234"/>
      <c r="M156" s="4" t="s">
        <v>34</v>
      </c>
      <c r="N156" s="85">
        <f t="shared" ref="N156:N158" si="9">SUM(O156:U156)</f>
        <v>108</v>
      </c>
      <c r="O156" s="87"/>
      <c r="P156" s="87">
        <v>108</v>
      </c>
      <c r="Q156" s="28"/>
      <c r="R156" s="28"/>
      <c r="S156" s="28"/>
      <c r="T156" s="28"/>
      <c r="U156" s="28"/>
      <c r="V156" s="3"/>
      <c r="W156" s="92"/>
    </row>
    <row r="157" spans="1:24" s="93" customFormat="1" ht="30" x14ac:dyDescent="0.25">
      <c r="A157" s="102"/>
      <c r="B157" s="226" t="s">
        <v>66</v>
      </c>
      <c r="C157" s="215">
        <v>1</v>
      </c>
      <c r="D157" s="215"/>
      <c r="E157" s="215">
        <v>1</v>
      </c>
      <c r="F157" s="239"/>
      <c r="G157" s="239"/>
      <c r="H157" s="239"/>
      <c r="I157" s="239"/>
      <c r="J157" s="239"/>
      <c r="K157" s="186" t="s">
        <v>169</v>
      </c>
      <c r="L157" s="215" t="s">
        <v>67</v>
      </c>
      <c r="M157" s="4" t="s">
        <v>16</v>
      </c>
      <c r="N157" s="85">
        <f t="shared" si="9"/>
        <v>9</v>
      </c>
      <c r="O157" s="89"/>
      <c r="P157" s="89">
        <v>9</v>
      </c>
      <c r="Q157" s="89"/>
      <c r="R157" s="89"/>
      <c r="S157" s="89"/>
      <c r="T157" s="89"/>
      <c r="U157" s="89"/>
      <c r="V157" s="3"/>
    </row>
    <row r="158" spans="1:24" s="93" customFormat="1" ht="52.5" customHeight="1" x14ac:dyDescent="0.25">
      <c r="A158" s="102"/>
      <c r="B158" s="227"/>
      <c r="C158" s="234"/>
      <c r="D158" s="234"/>
      <c r="E158" s="234"/>
      <c r="F158" s="240"/>
      <c r="G158" s="240"/>
      <c r="H158" s="240"/>
      <c r="I158" s="240"/>
      <c r="J158" s="240"/>
      <c r="K158" s="233"/>
      <c r="L158" s="234"/>
      <c r="M158" s="4" t="s">
        <v>34</v>
      </c>
      <c r="N158" s="85">
        <f t="shared" si="9"/>
        <v>7.2</v>
      </c>
      <c r="O158" s="90"/>
      <c r="P158" s="87">
        <v>7.2</v>
      </c>
      <c r="Q158" s="90"/>
      <c r="R158" s="90"/>
      <c r="S158" s="90"/>
      <c r="T158" s="90"/>
      <c r="U158" s="90"/>
      <c r="V158" s="3"/>
    </row>
    <row r="159" spans="1:24" s="93" customFormat="1" x14ac:dyDescent="0.25">
      <c r="A159" s="182" t="s">
        <v>69</v>
      </c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152"/>
      <c r="N159" s="37">
        <f t="shared" ref="N159:U159" si="10">N158+N157++N155+N156+N153+N152+N149+N147+N144+N142+N140+N139+N138+N137</f>
        <v>1120.8</v>
      </c>
      <c r="O159" s="37">
        <f t="shared" si="10"/>
        <v>247.93499999999997</v>
      </c>
      <c r="P159" s="37">
        <f t="shared" si="10"/>
        <v>333.86499999999995</v>
      </c>
      <c r="Q159" s="37">
        <f t="shared" si="10"/>
        <v>57.900000000000006</v>
      </c>
      <c r="R159" s="37">
        <f t="shared" si="10"/>
        <v>57.900000000000006</v>
      </c>
      <c r="S159" s="37">
        <f t="shared" si="10"/>
        <v>87</v>
      </c>
      <c r="T159" s="37">
        <f t="shared" si="10"/>
        <v>285.3</v>
      </c>
      <c r="U159" s="37">
        <f t="shared" si="10"/>
        <v>50.900000000000006</v>
      </c>
      <c r="V159" s="3"/>
    </row>
    <row r="160" spans="1:24" ht="30" x14ac:dyDescent="0.25">
      <c r="A160" s="179" t="s">
        <v>18</v>
      </c>
      <c r="B160" s="164"/>
      <c r="C160" s="164"/>
      <c r="D160" s="164"/>
      <c r="E160" s="164"/>
      <c r="F160" s="164"/>
      <c r="G160" s="164"/>
      <c r="H160" s="164"/>
      <c r="I160" s="164"/>
      <c r="J160" s="164"/>
      <c r="K160" s="164"/>
      <c r="L160" s="165"/>
      <c r="M160" s="5" t="s">
        <v>27</v>
      </c>
      <c r="N160" s="34">
        <f t="shared" ref="N160:U160" si="11">N144+N140+N139+N138+N137</f>
        <v>548.9</v>
      </c>
      <c r="O160" s="34">
        <f t="shared" si="11"/>
        <v>0</v>
      </c>
      <c r="P160" s="34">
        <f t="shared" si="11"/>
        <v>50.900000000000006</v>
      </c>
      <c r="Q160" s="34">
        <f t="shared" si="11"/>
        <v>50.900000000000006</v>
      </c>
      <c r="R160" s="34">
        <f t="shared" si="11"/>
        <v>50.900000000000006</v>
      </c>
      <c r="S160" s="34">
        <f t="shared" si="11"/>
        <v>60</v>
      </c>
      <c r="T160" s="34">
        <f t="shared" si="11"/>
        <v>285.3</v>
      </c>
      <c r="U160" s="34">
        <f t="shared" si="11"/>
        <v>50.900000000000006</v>
      </c>
      <c r="V160" s="3"/>
    </row>
    <row r="161" spans="1:21" ht="30" x14ac:dyDescent="0.25">
      <c r="A161" s="178"/>
      <c r="B161" s="167"/>
      <c r="C161" s="167"/>
      <c r="D161" s="167"/>
      <c r="E161" s="167"/>
      <c r="F161" s="167"/>
      <c r="G161" s="167"/>
      <c r="H161" s="167"/>
      <c r="I161" s="167"/>
      <c r="J161" s="167"/>
      <c r="K161" s="167"/>
      <c r="L161" s="168"/>
      <c r="M161" s="5" t="s">
        <v>16</v>
      </c>
      <c r="N161" s="34">
        <f t="shared" ref="N161:U161" si="12">N157+N155+N152+N149+N147+N142</f>
        <v>440.93499999999995</v>
      </c>
      <c r="O161" s="34">
        <f t="shared" si="12"/>
        <v>244.17</v>
      </c>
      <c r="P161" s="34">
        <f t="shared" si="12"/>
        <v>164.76499999999999</v>
      </c>
      <c r="Q161" s="34">
        <f t="shared" si="12"/>
        <v>4</v>
      </c>
      <c r="R161" s="34">
        <f t="shared" si="12"/>
        <v>4</v>
      </c>
      <c r="S161" s="34">
        <f t="shared" si="12"/>
        <v>24</v>
      </c>
      <c r="T161" s="34">
        <f t="shared" si="12"/>
        <v>0</v>
      </c>
      <c r="U161" s="34">
        <f t="shared" si="12"/>
        <v>0</v>
      </c>
    </row>
    <row r="162" spans="1:21" x14ac:dyDescent="0.25">
      <c r="A162" s="169"/>
      <c r="B162" s="170"/>
      <c r="C162" s="170"/>
      <c r="D162" s="170"/>
      <c r="E162" s="170"/>
      <c r="F162" s="170"/>
      <c r="G162" s="170"/>
      <c r="H162" s="170"/>
      <c r="I162" s="170"/>
      <c r="J162" s="170"/>
      <c r="K162" s="170"/>
      <c r="L162" s="171"/>
      <c r="M162" s="5" t="s">
        <v>34</v>
      </c>
      <c r="N162" s="37">
        <f>N158+N156+N153</f>
        <v>130.965</v>
      </c>
      <c r="O162" s="37">
        <f t="shared" ref="O162:U162" si="13">O158+O156+O153</f>
        <v>3.7650000000000001</v>
      </c>
      <c r="P162" s="37">
        <f t="shared" si="13"/>
        <v>118.2</v>
      </c>
      <c r="Q162" s="37">
        <f t="shared" si="13"/>
        <v>3</v>
      </c>
      <c r="R162" s="37">
        <f t="shared" si="13"/>
        <v>3</v>
      </c>
      <c r="S162" s="37">
        <f t="shared" si="13"/>
        <v>3</v>
      </c>
      <c r="T162" s="37">
        <f t="shared" si="13"/>
        <v>0</v>
      </c>
      <c r="U162" s="37">
        <f t="shared" si="13"/>
        <v>0</v>
      </c>
    </row>
    <row r="163" spans="1:21" x14ac:dyDescent="0.25">
      <c r="A163" s="185" t="s">
        <v>13</v>
      </c>
      <c r="B163" s="151"/>
      <c r="C163" s="151"/>
      <c r="D163" s="151"/>
      <c r="E163" s="151"/>
      <c r="F163" s="151"/>
      <c r="G163" s="151"/>
      <c r="H163" s="151"/>
      <c r="I163" s="151"/>
      <c r="J163" s="151"/>
      <c r="K163" s="151"/>
      <c r="L163" s="151"/>
      <c r="M163" s="151"/>
      <c r="N163" s="91">
        <f t="shared" ref="N163:U166" si="14">N159+N133+N108</f>
        <v>51860.100247999988</v>
      </c>
      <c r="O163" s="91">
        <f t="shared" si="14"/>
        <v>5443.933</v>
      </c>
      <c r="P163" s="91">
        <f t="shared" si="14"/>
        <v>10762.065928</v>
      </c>
      <c r="Q163" s="91">
        <f t="shared" si="14"/>
        <v>9832.393</v>
      </c>
      <c r="R163" s="91">
        <f t="shared" si="14"/>
        <v>10469.468000000001</v>
      </c>
      <c r="S163" s="91">
        <f t="shared" si="14"/>
        <v>8411.7950000000019</v>
      </c>
      <c r="T163" s="91">
        <f t="shared" si="14"/>
        <v>3028.6073200000001</v>
      </c>
      <c r="U163" s="91">
        <f t="shared" si="14"/>
        <v>3911.8380000000002</v>
      </c>
    </row>
    <row r="164" spans="1:21" ht="29.25" x14ac:dyDescent="0.25">
      <c r="A164" s="166" t="s">
        <v>18</v>
      </c>
      <c r="B164" s="157"/>
      <c r="C164" s="157"/>
      <c r="D164" s="157"/>
      <c r="E164" s="157"/>
      <c r="F164" s="157"/>
      <c r="G164" s="157"/>
      <c r="H164" s="157"/>
      <c r="I164" s="157"/>
      <c r="J164" s="157"/>
      <c r="K164" s="157"/>
      <c r="L164" s="158"/>
      <c r="M164" s="94" t="s">
        <v>19</v>
      </c>
      <c r="N164" s="91">
        <f t="shared" si="14"/>
        <v>18273.915320000004</v>
      </c>
      <c r="O164" s="91">
        <f t="shared" si="14"/>
        <v>4464.4859999999999</v>
      </c>
      <c r="P164" s="147">
        <f t="shared" si="14"/>
        <v>7477.6710000000003</v>
      </c>
      <c r="Q164" s="91">
        <f t="shared" si="14"/>
        <v>3364.3130000000001</v>
      </c>
      <c r="R164" s="91">
        <f t="shared" si="14"/>
        <v>479.1</v>
      </c>
      <c r="S164" s="91">
        <f t="shared" si="14"/>
        <v>649.13499999999999</v>
      </c>
      <c r="T164" s="91">
        <f t="shared" si="14"/>
        <v>1078.5173199999999</v>
      </c>
      <c r="U164" s="91">
        <f t="shared" si="14"/>
        <v>760.69299999999998</v>
      </c>
    </row>
    <row r="165" spans="1:21" ht="28.5" x14ac:dyDescent="0.25">
      <c r="A165" s="184"/>
      <c r="B165" s="159"/>
      <c r="C165" s="159"/>
      <c r="D165" s="159"/>
      <c r="E165" s="159"/>
      <c r="F165" s="159"/>
      <c r="G165" s="159"/>
      <c r="H165" s="159"/>
      <c r="I165" s="159"/>
      <c r="J165" s="159"/>
      <c r="K165" s="159"/>
      <c r="L165" s="160"/>
      <c r="M165" s="95" t="s">
        <v>16</v>
      </c>
      <c r="N165" s="96">
        <f t="shared" si="14"/>
        <v>3588.0039280000001</v>
      </c>
      <c r="O165" s="96">
        <f t="shared" si="14"/>
        <v>931.55899999999997</v>
      </c>
      <c r="P165" s="96">
        <f t="shared" si="14"/>
        <v>836.19492799999989</v>
      </c>
      <c r="Q165" s="96">
        <f t="shared" si="14"/>
        <v>70</v>
      </c>
      <c r="R165" s="96">
        <f t="shared" si="14"/>
        <v>87.1</v>
      </c>
      <c r="S165" s="96">
        <f t="shared" si="14"/>
        <v>72.8</v>
      </c>
      <c r="T165" s="96">
        <f t="shared" si="14"/>
        <v>763.45</v>
      </c>
      <c r="U165" s="96">
        <f t="shared" si="14"/>
        <v>826.90000000000009</v>
      </c>
    </row>
    <row r="166" spans="1:21" ht="28.5" x14ac:dyDescent="0.25">
      <c r="A166" s="161"/>
      <c r="B166" s="162"/>
      <c r="C166" s="162"/>
      <c r="D166" s="162"/>
      <c r="E166" s="162"/>
      <c r="F166" s="162"/>
      <c r="G166" s="162"/>
      <c r="H166" s="162"/>
      <c r="I166" s="162"/>
      <c r="J166" s="162"/>
      <c r="K166" s="162"/>
      <c r="L166" s="163"/>
      <c r="M166" s="95" t="s">
        <v>34</v>
      </c>
      <c r="N166" s="96">
        <f t="shared" si="14"/>
        <v>29998.181</v>
      </c>
      <c r="O166" s="96">
        <f t="shared" si="14"/>
        <v>47.887999999999998</v>
      </c>
      <c r="P166" s="96">
        <f t="shared" si="14"/>
        <v>2448.1999999999998</v>
      </c>
      <c r="Q166" s="96">
        <f t="shared" si="14"/>
        <v>6398.08</v>
      </c>
      <c r="R166" s="96">
        <f t="shared" si="14"/>
        <v>9903.268</v>
      </c>
      <c r="S166" s="96">
        <f t="shared" si="14"/>
        <v>7689.8600000000006</v>
      </c>
      <c r="T166" s="96">
        <f t="shared" si="14"/>
        <v>1186.6400000000001</v>
      </c>
      <c r="U166" s="96">
        <f t="shared" si="14"/>
        <v>2324.2449999999999</v>
      </c>
    </row>
    <row r="167" spans="1:21" x14ac:dyDescent="0.25">
      <c r="A167" s="181"/>
    </row>
    <row r="168" spans="1:21" x14ac:dyDescent="0.25">
      <c r="A168" s="181"/>
    </row>
    <row r="170" spans="1:21" x14ac:dyDescent="0.25">
      <c r="A170" s="97" t="s">
        <v>78</v>
      </c>
    </row>
    <row r="171" spans="1:21" x14ac:dyDescent="0.25">
      <c r="A171" s="97" t="s">
        <v>77</v>
      </c>
    </row>
    <row r="172" spans="1:21" x14ac:dyDescent="0.25">
      <c r="A172" s="97" t="s">
        <v>87</v>
      </c>
    </row>
    <row r="173" spans="1:21" x14ac:dyDescent="0.25">
      <c r="A173" s="97" t="s">
        <v>86</v>
      </c>
    </row>
    <row r="175" spans="1:21" x14ac:dyDescent="0.25">
      <c r="B175" s="132"/>
      <c r="C175" s="130"/>
      <c r="D175" s="130"/>
      <c r="E175" s="130"/>
      <c r="F175" s="130"/>
      <c r="G175" s="130"/>
      <c r="H175" s="130"/>
      <c r="I175" s="130"/>
      <c r="J175" s="130"/>
      <c r="K175" s="132"/>
      <c r="L175" s="132"/>
      <c r="M175" s="132"/>
      <c r="N175" s="133"/>
      <c r="O175" s="133"/>
      <c r="P175" s="133"/>
      <c r="Q175" s="133"/>
      <c r="R175" s="133"/>
      <c r="S175" s="133"/>
    </row>
    <row r="177" spans="15:21" x14ac:dyDescent="0.25">
      <c r="O177" s="100"/>
      <c r="P177" s="100"/>
      <c r="Q177" s="100"/>
      <c r="R177" s="100"/>
      <c r="S177" s="100"/>
      <c r="T177" s="100"/>
      <c r="U177" s="100"/>
    </row>
    <row r="179" spans="15:21" x14ac:dyDescent="0.25">
      <c r="O179" s="101"/>
      <c r="P179" s="101"/>
      <c r="Q179" s="101"/>
      <c r="R179" s="101"/>
      <c r="S179" s="101"/>
      <c r="T179" s="101"/>
      <c r="U179" s="101"/>
    </row>
  </sheetData>
  <mergeCells count="183">
    <mergeCell ref="L152:L153"/>
    <mergeCell ref="K155:K156"/>
    <mergeCell ref="L155:L156"/>
    <mergeCell ref="B157:B158"/>
    <mergeCell ref="C157:C158"/>
    <mergeCell ref="D157:D158"/>
    <mergeCell ref="E157:E158"/>
    <mergeCell ref="F157:F158"/>
    <mergeCell ref="H157:H158"/>
    <mergeCell ref="I157:I158"/>
    <mergeCell ref="J157:J158"/>
    <mergeCell ref="K157:K158"/>
    <mergeCell ref="L157:L158"/>
    <mergeCell ref="G157:G158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R147:R148"/>
    <mergeCell ref="S147:S148"/>
    <mergeCell ref="T147:T148"/>
    <mergeCell ref="U147:U148"/>
    <mergeCell ref="M149:M150"/>
    <mergeCell ref="N149:N150"/>
    <mergeCell ref="O149:O150"/>
    <mergeCell ref="P149:P150"/>
    <mergeCell ref="Q149:Q150"/>
    <mergeCell ref="R149:R150"/>
    <mergeCell ref="S149:S150"/>
    <mergeCell ref="T149:T150"/>
    <mergeCell ref="U149:U150"/>
    <mergeCell ref="N147:N148"/>
    <mergeCell ref="O147:O148"/>
    <mergeCell ref="P147:P148"/>
    <mergeCell ref="Q147:Q148"/>
    <mergeCell ref="K147:K148"/>
    <mergeCell ref="L147:L148"/>
    <mergeCell ref="K149:K150"/>
    <mergeCell ref="L149:L150"/>
    <mergeCell ref="K130:K131"/>
    <mergeCell ref="L130:L131"/>
    <mergeCell ref="M147:M148"/>
    <mergeCell ref="J126:J127"/>
    <mergeCell ref="K126:K127"/>
    <mergeCell ref="M116:M117"/>
    <mergeCell ref="A113:A115"/>
    <mergeCell ref="A137:A140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M118:M119"/>
    <mergeCell ref="K116:K117"/>
    <mergeCell ref="L116:L117"/>
    <mergeCell ref="L118:L119"/>
    <mergeCell ref="L126:L127"/>
    <mergeCell ref="A123:A124"/>
    <mergeCell ref="K118:K119"/>
    <mergeCell ref="M64:M66"/>
    <mergeCell ref="D76:D77"/>
    <mergeCell ref="E76:E77"/>
    <mergeCell ref="F76:F77"/>
    <mergeCell ref="G76:G77"/>
    <mergeCell ref="H76:H77"/>
    <mergeCell ref="I76:I77"/>
    <mergeCell ref="J76:J77"/>
    <mergeCell ref="K76:K77"/>
    <mergeCell ref="L76:L77"/>
    <mergeCell ref="E12:E13"/>
    <mergeCell ref="F12:F13"/>
    <mergeCell ref="L56:L57"/>
    <mergeCell ref="M56:M57"/>
    <mergeCell ref="L36:L37"/>
    <mergeCell ref="M36:M37"/>
    <mergeCell ref="L38:L39"/>
    <mergeCell ref="M38:M39"/>
    <mergeCell ref="L41:L43"/>
    <mergeCell ref="M41:M43"/>
    <mergeCell ref="L44:L45"/>
    <mergeCell ref="M44:M45"/>
    <mergeCell ref="L46:L47"/>
    <mergeCell ref="M46:M47"/>
    <mergeCell ref="L48:L49"/>
    <mergeCell ref="M48:M49"/>
    <mergeCell ref="L52:L53"/>
    <mergeCell ref="M52:M53"/>
    <mergeCell ref="L50:L51"/>
    <mergeCell ref="M50:M51"/>
    <mergeCell ref="K15:K16"/>
    <mergeCell ref="L15:L16"/>
    <mergeCell ref="M15:M16"/>
    <mergeCell ref="K17:K18"/>
    <mergeCell ref="R1:U1"/>
    <mergeCell ref="R2:U2"/>
    <mergeCell ref="R3:U3"/>
    <mergeCell ref="K12:K13"/>
    <mergeCell ref="K8:K9"/>
    <mergeCell ref="L8:L9"/>
    <mergeCell ref="M8:M9"/>
    <mergeCell ref="A4:U4"/>
    <mergeCell ref="A5:U5"/>
    <mergeCell ref="A6:U6"/>
    <mergeCell ref="A7:U7"/>
    <mergeCell ref="A8:A9"/>
    <mergeCell ref="B8:B9"/>
    <mergeCell ref="D8:J8"/>
    <mergeCell ref="C8:C9"/>
    <mergeCell ref="N8:N9"/>
    <mergeCell ref="O8:U8"/>
    <mergeCell ref="G12:G13"/>
    <mergeCell ref="H12:H13"/>
    <mergeCell ref="J12:J13"/>
    <mergeCell ref="I12:I13"/>
    <mergeCell ref="B12:B13"/>
    <mergeCell ref="C12:C13"/>
    <mergeCell ref="D12:D13"/>
    <mergeCell ref="K19:K20"/>
    <mergeCell ref="L19:L20"/>
    <mergeCell ref="M19:M20"/>
    <mergeCell ref="K21:K22"/>
    <mergeCell ref="L21:L22"/>
    <mergeCell ref="M21:M22"/>
    <mergeCell ref="K50:K51"/>
    <mergeCell ref="K25:K26"/>
    <mergeCell ref="L25:L26"/>
    <mergeCell ref="K102:K105"/>
    <mergeCell ref="L102:L105"/>
    <mergeCell ref="M102:M105"/>
    <mergeCell ref="B76:B77"/>
    <mergeCell ref="C76:C77"/>
    <mergeCell ref="K56:K57"/>
    <mergeCell ref="K29:K30"/>
    <mergeCell ref="L29:L30"/>
    <mergeCell ref="M29:M30"/>
    <mergeCell ref="M32:M33"/>
    <mergeCell ref="K72:K73"/>
    <mergeCell ref="L72:L73"/>
    <mergeCell ref="K74:K75"/>
    <mergeCell ref="L74:L75"/>
    <mergeCell ref="M74:M75"/>
    <mergeCell ref="K60:K63"/>
    <mergeCell ref="L60:L63"/>
    <mergeCell ref="K68:K69"/>
    <mergeCell ref="L68:L69"/>
    <mergeCell ref="M68:M69"/>
    <mergeCell ref="M62:M63"/>
    <mergeCell ref="M60:M61"/>
    <mergeCell ref="K64:K66"/>
    <mergeCell ref="L64:L66"/>
    <mergeCell ref="A11:A13"/>
    <mergeCell ref="K98:K99"/>
    <mergeCell ref="L98:L99"/>
    <mergeCell ref="M98:M99"/>
    <mergeCell ref="A31:A33"/>
    <mergeCell ref="K32:K33"/>
    <mergeCell ref="L32:L33"/>
    <mergeCell ref="M25:M26"/>
    <mergeCell ref="K23:K24"/>
    <mergeCell ref="L23:L24"/>
    <mergeCell ref="M23:M24"/>
    <mergeCell ref="K52:K53"/>
    <mergeCell ref="K36:K37"/>
    <mergeCell ref="K38:K39"/>
    <mergeCell ref="K41:K43"/>
    <mergeCell ref="K44:K45"/>
    <mergeCell ref="K46:K47"/>
    <mergeCell ref="K48:K49"/>
    <mergeCell ref="K78:K79"/>
    <mergeCell ref="L78:L79"/>
    <mergeCell ref="K80:K81"/>
    <mergeCell ref="L80:L81"/>
    <mergeCell ref="L17:L18"/>
    <mergeCell ref="M17:M18"/>
  </mergeCells>
  <pageMargins left="0.23622047244094491" right="0.31496062992125984" top="0.35433070866141736" bottom="0.35433070866141736" header="0.11811023622047245" footer="0.11811023622047245"/>
  <pageSetup paperSize="9" scale="49" fitToHeight="0" orientation="landscape" r:id="rId1"/>
  <headerFooter differentFirst="1">
    <oddHeader>&amp;C&amp;"Times New Roman,обычный"&amp;P&amp;R&amp;"Times New Roman,обычный"Продовження додатка 2</oddHeader>
  </headerFooter>
  <rowBreaks count="7" manualBreakCount="7">
    <brk id="33" max="16383" man="1"/>
    <brk id="53" max="16383" man="1"/>
    <brk id="66" max="20" man="1"/>
    <brk id="93" max="16383" man="1"/>
    <brk id="111" max="16383" man="1"/>
    <brk id="127" max="16383" man="1"/>
    <brk id="1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2024-05-31T10:56:42Z</dcterms:modified>
</cp:coreProperties>
</file>